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W:\ORG_PMGK\PMGK_Alle\05 VU_MW\01 MW\12 Schnellrechner\2021\KAMP Schnellrechner\Aktuell im Umlauf\"/>
    </mc:Choice>
  </mc:AlternateContent>
  <workbookProtection workbookAlgorithmName="SHA-512" workbookHashValue="V7ixtd6osIX3f3GrS18SMKOBCOhguxn+fEDAR4yfIjfbQdW93pOF8Kvd1trdO9W22QnTTEvzbs1Udr4VLnu1CQ==" workbookSaltValue="fSuQV8+Cl5uILa4kZca9MA==" workbookSpinCount="100000" lockStructure="1"/>
  <bookViews>
    <workbookView xWindow="7635" yWindow="-15" windowWidth="7680" windowHeight="8985" tabRatio="684"/>
  </bookViews>
  <sheets>
    <sheet name="Beratung" sheetId="1" r:id="rId1"/>
    <sheet name="Beitraege" sheetId="10" state="hidden" r:id="rId2"/>
  </sheets>
  <definedNames>
    <definedName name="_xlnm.Print_Area" localSheetId="0">Beratung!$B$1:$H$58</definedName>
    <definedName name="Z_FFB36630_AEE2_4239_B405_315D469B899B_.wvu.PrintArea" localSheetId="0" hidden="1">Beratung!$B$4:$I$58</definedName>
  </definedNames>
  <calcPr calcId="162913"/>
  <customWorkbookViews>
    <customWorkbookView name="V006355 - Persönliche Ansicht" guid="{FFB36630-AEE2-4239-B405-315D469B899B}" mergeInterval="0" personalView="1" maximized="1" windowWidth="1015" windowHeight="578" tabRatio="684" activeSheetId="1"/>
  </customWorkbookViews>
</workbook>
</file>

<file path=xl/calcChain.xml><?xml version="1.0" encoding="utf-8"?>
<calcChain xmlns="http://schemas.openxmlformats.org/spreadsheetml/2006/main">
  <c r="M91" i="1" l="1"/>
  <c r="M67" i="1"/>
  <c r="Q107" i="1" l="1"/>
  <c r="Q99" i="1"/>
  <c r="Q91" i="1"/>
  <c r="Q74" i="1"/>
  <c r="C41" i="1" l="1"/>
  <c r="C40" i="1"/>
  <c r="C39" i="1"/>
  <c r="W11" i="10" l="1"/>
  <c r="W13" i="10"/>
  <c r="W15" i="10"/>
  <c r="W25" i="10"/>
  <c r="W27" i="10"/>
  <c r="W29" i="10"/>
  <c r="W31" i="10"/>
  <c r="C25" i="10" l="1"/>
  <c r="C27" i="10"/>
  <c r="W9" i="10" l="1"/>
  <c r="C9" i="10"/>
  <c r="C11" i="10"/>
  <c r="AP31" i="10" l="1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CE27" i="10"/>
  <c r="CD27" i="10"/>
  <c r="CC27" i="10"/>
  <c r="CB27" i="10"/>
  <c r="CA27" i="10"/>
  <c r="BZ27" i="10"/>
  <c r="BY27" i="10"/>
  <c r="BX27" i="10"/>
  <c r="BW27" i="10"/>
  <c r="BV27" i="10"/>
  <c r="BU27" i="10"/>
  <c r="BT27" i="10"/>
  <c r="BS27" i="10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E9" i="10"/>
  <c r="CD9" i="10"/>
  <c r="CC9" i="10"/>
  <c r="CB9" i="10"/>
  <c r="CA9" i="10"/>
  <c r="BZ9" i="10"/>
  <c r="BY9" i="10"/>
  <c r="BX9" i="10"/>
  <c r="BW9" i="10"/>
  <c r="BV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H64" i="1" l="1"/>
  <c r="N45" i="1" l="1"/>
  <c r="C47" i="1"/>
  <c r="M116" i="1"/>
  <c r="B47" i="1" l="1"/>
  <c r="N116" i="1"/>
  <c r="C37" i="1"/>
  <c r="M65" i="1"/>
  <c r="M100" i="1"/>
  <c r="R203" i="1"/>
  <c r="K54" i="1" s="1"/>
  <c r="P210" i="1"/>
  <c r="M69" i="1"/>
  <c r="B5" i="1" s="1"/>
  <c r="R109" i="1"/>
  <c r="K45" i="1" s="1"/>
  <c r="R101" i="1"/>
  <c r="K40" i="1" s="1"/>
  <c r="R93" i="1"/>
  <c r="K36" i="1" s="1"/>
  <c r="I35" i="1"/>
  <c r="R76" i="1"/>
  <c r="K17" i="1" s="1"/>
  <c r="D5" i="1"/>
  <c r="M128" i="1" l="1"/>
  <c r="O45" i="1"/>
  <c r="P45" i="1" s="1"/>
  <c r="M132" i="1"/>
  <c r="M93" i="1"/>
  <c r="M127" i="1"/>
  <c r="M126" i="1"/>
  <c r="M81" i="1"/>
  <c r="M82" i="1" s="1"/>
  <c r="C33" i="1" s="1"/>
  <c r="O116" i="1"/>
  <c r="H16" i="1"/>
  <c r="H43" i="1"/>
  <c r="H39" i="1"/>
  <c r="H35" i="1"/>
  <c r="M85" i="1" l="1"/>
  <c r="P215" i="1"/>
  <c r="H53" i="1" s="1"/>
  <c r="C46" i="1"/>
  <c r="M140" i="1"/>
  <c r="M139" i="1"/>
  <c r="C45" i="1"/>
  <c r="C44" i="1"/>
  <c r="C43" i="1"/>
</calcChain>
</file>

<file path=xl/sharedStrings.xml><?xml version="1.0" encoding="utf-8"?>
<sst xmlns="http://schemas.openxmlformats.org/spreadsheetml/2006/main" count="2002" uniqueCount="163">
  <si>
    <t>Tarif</t>
  </si>
  <si>
    <t>Geschlecht</t>
  </si>
  <si>
    <t>Summe Männer</t>
  </si>
  <si>
    <t>Summe Frauen</t>
  </si>
  <si>
    <t>Anrede</t>
  </si>
  <si>
    <t>NV</t>
  </si>
  <si>
    <t>Formeln:</t>
  </si>
  <si>
    <t xml:space="preserve"> </t>
  </si>
  <si>
    <t>Geschlecht (Listbox)</t>
  </si>
  <si>
    <t>für Herrn</t>
  </si>
  <si>
    <t xml:space="preserve">für Frau </t>
  </si>
  <si>
    <t>DKV Deutsche Krankenversicherung AG</t>
  </si>
  <si>
    <t>Versicherungskonzept</t>
  </si>
  <si>
    <t>Vor- und Nachname (bitte eingeben)</t>
  </si>
  <si>
    <t>Geburtsjahr (bitte eingeben)</t>
  </si>
  <si>
    <t>Blankfeld</t>
  </si>
  <si>
    <t>mtl. Beitrag</t>
  </si>
  <si>
    <t>Unsere Leistungen*</t>
  </si>
  <si>
    <t>Textformel:</t>
  </si>
  <si>
    <t>Ihre Lücken:</t>
  </si>
  <si>
    <t>Eintrittsalter/Achtung jährlich ändern:</t>
  </si>
  <si>
    <t>gewünscht</t>
  </si>
  <si>
    <t>nicht gewünscht</t>
  </si>
  <si>
    <t>1. Spalte</t>
  </si>
  <si>
    <t>Tarif gewünscht</t>
  </si>
  <si>
    <t>A m b u l a n t</t>
  </si>
  <si>
    <t xml:space="preserve"> Sehhilfen:</t>
  </si>
  <si>
    <t xml:space="preserve"> Naturheilverfahren:</t>
  </si>
  <si>
    <t xml:space="preserve"> Arzneimittel:</t>
  </si>
  <si>
    <t xml:space="preserve"> Zahnbehandlung:</t>
  </si>
  <si>
    <t xml:space="preserve"> Kieferorthopädie:</t>
  </si>
  <si>
    <t xml:space="preserve"> Prof. Zahnreinigung:</t>
  </si>
  <si>
    <t>2x jährlich, bis zu 75 bzw. 100 EUR** pro Behandlung</t>
  </si>
  <si>
    <t>Formel für Jugendliche/Achtung jährlich ändern:</t>
  </si>
  <si>
    <t>Formel für Verdeckung</t>
  </si>
  <si>
    <t>85% bzw. 90%** inkl. GKV-Leistungen für dentinadhäsive</t>
  </si>
  <si>
    <t>Füllungen, Zahnkronen/Brücken, Inlays und Implantate</t>
  </si>
  <si>
    <t>50% bzw. 55%** inkl. GKV-Leistungen für dentinadhäsive</t>
  </si>
  <si>
    <t>Z a h n</t>
  </si>
  <si>
    <t xml:space="preserve"> Unterkunft:</t>
  </si>
  <si>
    <t xml:space="preserve"> Behandlung:</t>
  </si>
  <si>
    <t xml:space="preserve"> Krankenhaus:</t>
  </si>
  <si>
    <t xml:space="preserve"> Kurzfristige Termine:</t>
  </si>
  <si>
    <t xml:space="preserve"> Aufwandspauschale:</t>
  </si>
  <si>
    <t xml:space="preserve"> Ersatz-KHT:</t>
  </si>
  <si>
    <t>K r an k e n h a u s</t>
  </si>
  <si>
    <t>SU9</t>
  </si>
  <si>
    <t>Ein- oder Zweibettzimmer</t>
  </si>
  <si>
    <t>Zweibettzimmer</t>
  </si>
  <si>
    <t>Freie Wahl und Übernahme der Differenzkosten</t>
  </si>
  <si>
    <t>Zweibettzimmer bei einem unfallbedingten KH-Aufenthalt</t>
  </si>
  <si>
    <t>Privatärztliche Behandlung (auch Chefarzt)</t>
  </si>
  <si>
    <t>Privatarzt (Chefarzt) bei einem unfallbed. KH-Aufenthalt</t>
  </si>
  <si>
    <t>Freie Wahl bei einem unfallbedingten KH-Aufenthalt</t>
  </si>
  <si>
    <t>Krankenhaustagegeld bei Leistungsverzicht 15,34 EUR</t>
  </si>
  <si>
    <t>Krankenhaustagegeld bei Leistungsverzicht 25 EUR</t>
  </si>
  <si>
    <t>Krankenhaustagegeld bei Leistungsverzicht 20 EUR</t>
  </si>
  <si>
    <t>Untersuchungstermin bei anerkannten Spezialisten</t>
  </si>
  <si>
    <t>Verketten:</t>
  </si>
  <si>
    <t>Formel für Gesamtbeiträge</t>
  </si>
  <si>
    <t>monatlicher Gesamtbeitrag</t>
  </si>
  <si>
    <t>© DKV Deutsche Krankenversicherung AG</t>
  </si>
  <si>
    <t>Krankenhaustagegeld bei Leistungsverzicht 12,50 EUR</t>
  </si>
  <si>
    <t>Krankenhaustagegeld bei Leistungsverzicht 10,00 EUR</t>
  </si>
  <si>
    <t xml:space="preserve"> Krankentagegeld:</t>
  </si>
  <si>
    <t>Bei einem krankheitsbedingtem KH-Aufenthalt 15,34 EUR</t>
  </si>
  <si>
    <t xml:space="preserve"> Zahnersatz:</t>
  </si>
  <si>
    <t xml:space="preserve"> -</t>
  </si>
  <si>
    <t>Soll der Gesamtbeitrag sichtbar sein?</t>
  </si>
  <si>
    <t>Formatierung für Gesamtbeiträge sichtbar</t>
  </si>
  <si>
    <t>UZ1</t>
  </si>
  <si>
    <t>UZ2</t>
  </si>
  <si>
    <t>Unterkunftszuschlag für das Ein- oder Zweibettzimmer</t>
  </si>
  <si>
    <t>Unterkunftszuschlag für das Zweibettzimmer</t>
  </si>
  <si>
    <t>Die privatärztliche Behandlung (Chefarzt)</t>
  </si>
  <si>
    <t>ist nicht mitversichert!</t>
  </si>
  <si>
    <t xml:space="preserve">Formel für Formatierung UZ </t>
  </si>
  <si>
    <t>Max Mustermann</t>
  </si>
  <si>
    <t>Krankenhaustagegeld bei Leistungsverzicht 25,56 EUR</t>
  </si>
  <si>
    <t>Bei einem krankheitsbedingtem KH-Aufenthalt 25,56 EUR</t>
  </si>
  <si>
    <t>Formel für Beiträge KSHR/KHMR</t>
  </si>
  <si>
    <t>KDBE</t>
  </si>
  <si>
    <t>Formel für Beiträge KDBE</t>
  </si>
  <si>
    <t>Textbaustein KDBE</t>
  </si>
  <si>
    <t>Soll Tarif KDBE angeboten werden?</t>
  </si>
  <si>
    <t>Tarifbaustein KD50/KD85</t>
  </si>
  <si>
    <t>KDT50</t>
  </si>
  <si>
    <t>KDT85</t>
  </si>
  <si>
    <t>Formel für Beiträge KD50/KD85</t>
  </si>
  <si>
    <t>KGZ 1</t>
  </si>
  <si>
    <t>KGZ 2</t>
  </si>
  <si>
    <t>Tarifbaustein KGZ/SU9/BCA</t>
  </si>
  <si>
    <t>Formel für Beiträge KGZ/SU9/BCA/ZU</t>
  </si>
  <si>
    <t>Nach vorheriger Leistung der GKV</t>
  </si>
  <si>
    <t xml:space="preserve"> Ärztliche Leistungen:</t>
  </si>
  <si>
    <t xml:space="preserve"> Hilfsmittel:</t>
  </si>
  <si>
    <t xml:space="preserve"> Heilpraktiker:</t>
  </si>
  <si>
    <t xml:space="preserve"> Psychotherapie:</t>
  </si>
  <si>
    <t xml:space="preserve"> Vorsorgeuntersu.:</t>
  </si>
  <si>
    <t xml:space="preserve"> Schutzimpfungen:</t>
  </si>
  <si>
    <t>Ohne vorherige Leistung der GKV</t>
  </si>
  <si>
    <t>Selbstbeteiligung</t>
  </si>
  <si>
    <t>100% für ambulante Behandlung und Untersuchung</t>
  </si>
  <si>
    <t>100% für verordnete Arznei- und Verbandmittel</t>
  </si>
  <si>
    <t>100% bis zu 500 EUR innerhalb von 24 Monaten für Sehhilfen</t>
  </si>
  <si>
    <t xml:space="preserve"> Heilmittel:</t>
  </si>
  <si>
    <t>100% für die 1.- 30. Sitzung; danach 80%, ab der 61. Sitz. 70%</t>
  </si>
  <si>
    <t>100% nach gesetzlich eingeführten Programmen</t>
  </si>
  <si>
    <t>100% für Impfungen nach STIKO und DTG, auch für Reisen</t>
  </si>
  <si>
    <t>anstelle von 100% zu 85% erstattet.</t>
  </si>
  <si>
    <t>85% für die 1.- 30. Sitzung; danach 70%, ab der 61. Sitz. 50%</t>
  </si>
  <si>
    <t xml:space="preserve"> Erstattung:</t>
  </si>
  <si>
    <t>KAMP / 0</t>
  </si>
  <si>
    <t>KAMP / 1</t>
  </si>
  <si>
    <t>KAMPR / 0</t>
  </si>
  <si>
    <t>KAMPR / 1</t>
  </si>
  <si>
    <t>KAMP SB</t>
  </si>
  <si>
    <t xml:space="preserve"> Höhe:</t>
  </si>
  <si>
    <t>Soll Tarif KAMP angeboten werden?</t>
  </si>
  <si>
    <t xml:space="preserve">können nur für die Eintrittsalter 20 - 34 </t>
  </si>
  <si>
    <t>angeboten werden.</t>
  </si>
  <si>
    <t>Bitte wählen Sie die Tarife KAMP / 0 oder</t>
  </si>
  <si>
    <t>KAMP / 1 aus!</t>
  </si>
  <si>
    <t>Formatierung für KAMPR Ausblendung:</t>
  </si>
  <si>
    <t>Gesetzlich versichert und trotzdem Privatpatient</t>
  </si>
  <si>
    <t>Einige Leistungen werden von der Gesetzlichen Krankenversicherung (GKV)</t>
  </si>
  <si>
    <t>nicht übernommen und manche Ärzte behandeln nur Privatpatienten.</t>
  </si>
  <si>
    <t>Mit dem Tarif KAMP werden Sie Privatpatient für die ambulante Behandlung.</t>
  </si>
  <si>
    <t>Auf Wunsch können Sie Ihren Schutz auch im Bereich Zahn und Stationär erweitern.</t>
  </si>
  <si>
    <t>100% gemäß Hufelandverzeichnis, max. 1.000 EUR jährlich</t>
  </si>
  <si>
    <t>100% im Rahmen des GebüH, max. 1.000 EUR jährlich</t>
  </si>
  <si>
    <t>Erfolgt keine GKV-Vorleistung werden alle Leistungen</t>
  </si>
  <si>
    <t>Der Tarif sieht keine Selbstbeteiligung vor.</t>
  </si>
  <si>
    <t>Die Selbstbeteiligung beträgt jährlich 300 EUR.</t>
  </si>
  <si>
    <t>Die Selbstbeteiligung beträgt jährlich 150 EUR.</t>
  </si>
  <si>
    <t>KGZ1/KBCK</t>
  </si>
  <si>
    <t>KGZ2/KBCK</t>
  </si>
  <si>
    <t>KBCK</t>
  </si>
  <si>
    <t>KS1</t>
  </si>
  <si>
    <t>KS2</t>
  </si>
  <si>
    <t>KS1/KBCK</t>
  </si>
  <si>
    <t>KS2/KBCK</t>
  </si>
  <si>
    <t>500 EUR Aufwandspauschale zur freien Verfügung</t>
  </si>
  <si>
    <t>Der Tarif kann nur im Alter zwischen 20 und 39 angeboten werden.</t>
  </si>
  <si>
    <t>Bitte wählen Sie den Tarif wieder ab.</t>
  </si>
  <si>
    <t>100% für Wurzel-/PA-behandlung, soweit GKV nicht leistet</t>
  </si>
  <si>
    <t>100% inkl. GKV Leistungen für dentinadhäsive</t>
  </si>
  <si>
    <t>70% für die vorstehenden Leistungen ohne GKV-Vorleistung</t>
  </si>
  <si>
    <t>KDTP100</t>
  </si>
  <si>
    <t>Rechner für Gruppenversicherungen</t>
  </si>
  <si>
    <t>100% gemäß Heilmittelverzeichnis, z.B. für Logopädie</t>
  </si>
  <si>
    <t>100% bis zu den Höchstbeträgen des tariflichen Ver-</t>
  </si>
  <si>
    <t>zeichnisses, z.B. für Massagen, Ergotherapie, Logopädie</t>
  </si>
  <si>
    <t>KDTK85</t>
  </si>
  <si>
    <t>KDBP</t>
  </si>
  <si>
    <t>*  Einzelheiten über den Umfang und Inhalt des Versicherungsschutzes ergeben sich aus den Allgemeinen Versicherungsbedingungen.
** + 5% für Zahnersatz, wenn die Behandlung durch einen Kooperationsarzt erfolgt</t>
  </si>
  <si>
    <t>100% inkl. GKV-Leistungen für Regelvers./Kunststoff-Füll.</t>
  </si>
  <si>
    <t>85% bzw. 90%** inkl. GKV-L für Kronen, Inlay, Implantate</t>
  </si>
  <si>
    <t>50% für die vorstehenden Leistungen ohne GKV-Vorleistung</t>
  </si>
  <si>
    <t>100% bis max. 3.000 EUR bei Behandlungbeginn bis 18. Lj.</t>
  </si>
  <si>
    <t>Soll Tarif KDTK85/KDTP100 angeboten werden?</t>
  </si>
  <si>
    <t>Soll ein stationärer Tarif angeboten werden?</t>
  </si>
  <si>
    <t>MMAK - me      Version 1_2021      längstens gültig bis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</si>
</sst>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€-1]"/>
    <numFmt numFmtId="165" formatCode="#,##0.00\ &quot;€&quot;"/>
    <numFmt numFmtId="166" formatCode="0.00;[Red]0.00"/>
  </numFmts>
  <fonts count="5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10"/>
      <color indexed="55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sz val="10"/>
      <color indexed="8"/>
      <name val="Arial"/>
      <family val="2"/>
    </font>
    <font>
      <sz val="12"/>
      <color indexed="55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3"/>
      <name val="Arial"/>
      <family val="2"/>
    </font>
    <font>
      <b/>
      <sz val="10"/>
      <color indexed="8"/>
      <name val="Arial"/>
      <family val="2"/>
    </font>
    <font>
      <sz val="16"/>
      <color indexed="8"/>
      <name val="Verdana"/>
      <family val="2"/>
    </font>
    <font>
      <b/>
      <sz val="10"/>
      <color indexed="55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46"/>
      <name val="Arial"/>
      <family val="2"/>
    </font>
    <font>
      <b/>
      <sz val="10"/>
      <color indexed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color indexed="6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10"/>
      <color indexed="61"/>
      <name val="Arial"/>
      <family val="2"/>
    </font>
    <font>
      <b/>
      <u/>
      <sz val="11"/>
      <name val="Arial"/>
      <family val="2"/>
    </font>
    <font>
      <b/>
      <sz val="10"/>
      <color indexed="10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Tahoma"/>
      <family val="2"/>
    </font>
    <font>
      <sz val="8"/>
      <color rgb="FF0066FF"/>
      <name val="Arial"/>
      <family val="2"/>
    </font>
    <font>
      <sz val="8"/>
      <color theme="4" tint="-0.499984740745262"/>
      <name val="Arial"/>
      <family val="2"/>
    </font>
    <font>
      <sz val="8"/>
      <color theme="8" tint="-0.249977111117893"/>
      <name val="Arial"/>
      <family val="2"/>
    </font>
    <font>
      <sz val="8"/>
      <color theme="8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theme="8"/>
      <name val="Arial"/>
      <family val="2"/>
    </font>
    <font>
      <sz val="10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3" fillId="0" borderId="0"/>
    <xf numFmtId="0" fontId="16" fillId="0" borderId="0"/>
    <xf numFmtId="0" fontId="33" fillId="0" borderId="0"/>
  </cellStyleXfs>
  <cellXfs count="212">
    <xf numFmtId="0" fontId="0" fillId="0" borderId="0" xfId="0"/>
    <xf numFmtId="0" fontId="3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Alignment="1" applyProtection="1">
      <protection hidden="1"/>
    </xf>
    <xf numFmtId="0" fontId="14" fillId="3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10" fillId="4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20" fillId="3" borderId="0" xfId="0" applyFont="1" applyFill="1" applyBorder="1" applyAlignment="1" applyProtection="1">
      <alignment horizontal="left"/>
      <protection hidden="1"/>
    </xf>
    <xf numFmtId="0" fontId="4" fillId="5" borderId="1" xfId="0" applyFont="1" applyFill="1" applyBorder="1" applyAlignment="1" applyProtection="1">
      <alignment horizontal="left"/>
      <protection locked="0" hidden="1"/>
    </xf>
    <xf numFmtId="0" fontId="2" fillId="4" borderId="0" xfId="0" applyFont="1" applyFill="1" applyAlignment="1" applyProtection="1">
      <alignment horizontal="left"/>
      <protection hidden="1"/>
    </xf>
    <xf numFmtId="0" fontId="17" fillId="4" borderId="0" xfId="0" applyFont="1" applyFill="1" applyAlignment="1" applyProtection="1">
      <alignment horizontal="left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22" fillId="5" borderId="0" xfId="0" applyFont="1" applyFill="1" applyAlignment="1" applyProtection="1">
      <alignment horizontal="center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4" fillId="0" borderId="3" xfId="0" applyFont="1" applyFill="1" applyBorder="1" applyAlignment="1" applyProtection="1">
      <alignment horizontal="left"/>
      <protection hidden="1"/>
    </xf>
    <xf numFmtId="0" fontId="4" fillId="0" borderId="4" xfId="0" applyFont="1" applyFill="1" applyBorder="1" applyAlignment="1" applyProtection="1">
      <alignment horizontal="left"/>
      <protection hidden="1"/>
    </xf>
    <xf numFmtId="0" fontId="6" fillId="0" borderId="5" xfId="0" applyFont="1" applyFill="1" applyBorder="1" applyAlignment="1" applyProtection="1">
      <alignment horizontal="left"/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0" fontId="10" fillId="0" borderId="7" xfId="0" applyFont="1" applyFill="1" applyBorder="1" applyProtection="1">
      <protection hidden="1"/>
    </xf>
    <xf numFmtId="0" fontId="10" fillId="0" borderId="5" xfId="0" applyFont="1" applyFill="1" applyBorder="1" applyProtection="1"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0" fontId="6" fillId="0" borderId="7" xfId="0" applyFont="1" applyFill="1" applyBorder="1" applyAlignment="1" applyProtection="1">
      <alignment horizontal="left"/>
      <protection hidden="1"/>
    </xf>
    <xf numFmtId="0" fontId="7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27" fillId="0" borderId="0" xfId="0" applyFont="1" applyFill="1" applyProtection="1">
      <protection hidden="1"/>
    </xf>
    <xf numFmtId="0" fontId="28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left" wrapText="1"/>
      <protection hidden="1"/>
    </xf>
    <xf numFmtId="0" fontId="30" fillId="5" borderId="0" xfId="0" applyFont="1" applyFill="1" applyAlignment="1" applyProtection="1">
      <alignment horizontal="left"/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29" fillId="5" borderId="0" xfId="0" applyFont="1" applyFill="1" applyAlignme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8" xfId="0" applyFont="1" applyBorder="1" applyAlignment="1" applyProtection="1">
      <alignment vertical="center" wrapText="1"/>
      <protection hidden="1"/>
    </xf>
    <xf numFmtId="0" fontId="4" fillId="0" borderId="0" xfId="0" applyFont="1" applyFill="1" applyAlignment="1" applyProtection="1">
      <protection hidden="1"/>
    </xf>
    <xf numFmtId="0" fontId="13" fillId="2" borderId="0" xfId="0" applyFont="1" applyFill="1" applyProtection="1">
      <protection locked="0" hidden="1"/>
    </xf>
    <xf numFmtId="0" fontId="13" fillId="2" borderId="0" xfId="0" applyFont="1" applyFill="1" applyAlignment="1" applyProtection="1">
      <protection locked="0" hidden="1"/>
    </xf>
    <xf numFmtId="0" fontId="10" fillId="0" borderId="0" xfId="0" applyFont="1" applyFill="1" applyProtection="1">
      <protection locked="0" hidden="1"/>
    </xf>
    <xf numFmtId="0" fontId="10" fillId="2" borderId="0" xfId="0" applyFont="1" applyFill="1" applyProtection="1">
      <protection locked="0" hidden="1"/>
    </xf>
    <xf numFmtId="0" fontId="14" fillId="2" borderId="0" xfId="0" applyFont="1" applyFill="1" applyProtection="1">
      <protection locked="0" hidden="1"/>
    </xf>
    <xf numFmtId="0" fontId="14" fillId="0" borderId="0" xfId="0" applyFont="1" applyFill="1" applyProtection="1">
      <protection locked="0" hidden="1"/>
    </xf>
    <xf numFmtId="0" fontId="22" fillId="0" borderId="4" xfId="0" applyFont="1" applyBorder="1" applyProtection="1"/>
    <xf numFmtId="0" fontId="23" fillId="0" borderId="0" xfId="0" applyFont="1" applyProtection="1"/>
    <xf numFmtId="0" fontId="22" fillId="0" borderId="2" xfId="0" applyFont="1" applyBorder="1" applyAlignment="1" applyProtection="1">
      <alignment horizontal="left"/>
    </xf>
    <xf numFmtId="0" fontId="22" fillId="0" borderId="3" xfId="0" applyFont="1" applyBorder="1" applyAlignment="1" applyProtection="1">
      <alignment horizontal="left"/>
    </xf>
    <xf numFmtId="0" fontId="22" fillId="0" borderId="4" xfId="0" applyFont="1" applyBorder="1" applyAlignment="1" applyProtection="1">
      <alignment horizontal="left"/>
    </xf>
    <xf numFmtId="0" fontId="22" fillId="0" borderId="3" xfId="0" applyFont="1" applyBorder="1" applyProtection="1"/>
    <xf numFmtId="0" fontId="32" fillId="4" borderId="0" xfId="0" applyFont="1" applyFill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2" fontId="8" fillId="0" borderId="0" xfId="0" applyNumberFormat="1" applyFont="1" applyBorder="1"/>
    <xf numFmtId="2" fontId="9" fillId="0" borderId="0" xfId="0" applyNumberFormat="1" applyFont="1" applyBorder="1"/>
    <xf numFmtId="0" fontId="8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/>
    <xf numFmtId="0" fontId="20" fillId="3" borderId="0" xfId="0" applyFont="1" applyFill="1" applyAlignment="1" applyProtection="1">
      <alignment horizontal="left"/>
      <protection locked="0" hidden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34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center"/>
      <protection hidden="1"/>
    </xf>
    <xf numFmtId="2" fontId="7" fillId="0" borderId="0" xfId="2" applyNumberFormat="1" applyFont="1" applyFill="1" applyBorder="1" applyAlignment="1">
      <alignment horizontal="right" wrapText="1"/>
    </xf>
    <xf numFmtId="0" fontId="35" fillId="0" borderId="0" xfId="0" applyFont="1" applyFill="1" applyBorder="1" applyAlignment="1" applyProtection="1">
      <alignment horizontal="left"/>
      <protection hidden="1"/>
    </xf>
    <xf numFmtId="0" fontId="37" fillId="0" borderId="0" xfId="0" applyFont="1" applyFill="1" applyBorder="1" applyAlignment="1" applyProtection="1">
      <alignment horizontal="left"/>
      <protection hidden="1"/>
    </xf>
    <xf numFmtId="4" fontId="37" fillId="0" borderId="0" xfId="2" applyNumberFormat="1" applyFont="1" applyFill="1" applyBorder="1" applyAlignment="1">
      <alignment horizontal="right" wrapText="1"/>
    </xf>
    <xf numFmtId="0" fontId="26" fillId="5" borderId="0" xfId="0" applyFont="1" applyFill="1" applyAlignment="1" applyProtection="1">
      <alignment horizontal="left"/>
      <protection hidden="1"/>
    </xf>
    <xf numFmtId="0" fontId="28" fillId="0" borderId="5" xfId="0" applyFont="1" applyFill="1" applyBorder="1" applyAlignment="1" applyProtection="1">
      <alignment horizontal="left"/>
      <protection hidden="1"/>
    </xf>
    <xf numFmtId="0" fontId="28" fillId="0" borderId="7" xfId="0" applyFont="1" applyFill="1" applyBorder="1" applyAlignment="1" applyProtection="1">
      <alignment horizontal="left"/>
      <protection hidden="1"/>
    </xf>
    <xf numFmtId="0" fontId="14" fillId="3" borderId="0" xfId="0" applyFont="1" applyFill="1" applyProtection="1">
      <protection locked="0" hidden="1"/>
    </xf>
    <xf numFmtId="0" fontId="38" fillId="3" borderId="0" xfId="0" applyFont="1" applyFill="1" applyAlignment="1" applyProtection="1">
      <alignment vertical="top" wrapText="1"/>
      <protection hidden="1"/>
    </xf>
    <xf numFmtId="0" fontId="26" fillId="3" borderId="0" xfId="0" applyFont="1" applyFill="1" applyAlignment="1" applyProtection="1">
      <alignment horizontal="left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protection hidden="1"/>
    </xf>
    <xf numFmtId="0" fontId="1" fillId="0" borderId="0" xfId="0" applyFont="1" applyFill="1" applyBorder="1" applyProtection="1">
      <protection locked="0" hidden="1"/>
    </xf>
    <xf numFmtId="0" fontId="4" fillId="0" borderId="0" xfId="0" applyFont="1" applyFill="1" applyBorder="1" applyProtection="1">
      <protection locked="0" hidden="1"/>
    </xf>
    <xf numFmtId="0" fontId="22" fillId="3" borderId="0" xfId="0" applyFont="1" applyFill="1" applyAlignment="1" applyProtection="1">
      <alignment horizontal="center"/>
      <protection hidden="1"/>
    </xf>
    <xf numFmtId="0" fontId="39" fillId="0" borderId="2" xfId="0" applyFont="1" applyFill="1" applyBorder="1" applyAlignment="1" applyProtection="1">
      <alignment horizontal="left"/>
      <protection hidden="1"/>
    </xf>
    <xf numFmtId="0" fontId="39" fillId="0" borderId="3" xfId="0" applyFont="1" applyFill="1" applyBorder="1" applyAlignment="1" applyProtection="1">
      <alignment horizontal="left"/>
      <protection hidden="1"/>
    </xf>
    <xf numFmtId="2" fontId="7" fillId="0" borderId="0" xfId="1" applyNumberFormat="1" applyFont="1" applyBorder="1" applyAlignment="1">
      <alignment horizontal="right"/>
    </xf>
    <xf numFmtId="4" fontId="11" fillId="0" borderId="9" xfId="0" applyNumberFormat="1" applyFont="1" applyFill="1" applyBorder="1" applyAlignment="1" applyProtection="1">
      <alignment horizontal="right" vertical="center"/>
      <protection hidden="1"/>
    </xf>
    <xf numFmtId="0" fontId="26" fillId="5" borderId="0" xfId="0" applyFont="1" applyFill="1" applyProtection="1">
      <protection hidden="1"/>
    </xf>
    <xf numFmtId="0" fontId="40" fillId="3" borderId="0" xfId="0" applyFont="1" applyFill="1" applyAlignment="1" applyProtection="1">
      <alignment horizontal="center"/>
      <protection hidden="1"/>
    </xf>
    <xf numFmtId="4" fontId="7" fillId="0" borderId="0" xfId="0" applyNumberFormat="1" applyFont="1" applyBorder="1" applyAlignment="1">
      <alignment horizontal="right"/>
    </xf>
    <xf numFmtId="0" fontId="42" fillId="0" borderId="0" xfId="0" applyFont="1" applyBorder="1"/>
    <xf numFmtId="0" fontId="42" fillId="0" borderId="0" xfId="0" applyFont="1" applyFill="1" applyBorder="1" applyAlignment="1" applyProtection="1">
      <alignment horizontal="left"/>
      <protection hidden="1"/>
    </xf>
    <xf numFmtId="4" fontId="42" fillId="0" borderId="0" xfId="0" applyNumberFormat="1" applyFont="1" applyBorder="1" applyAlignment="1">
      <alignment horizontal="right"/>
    </xf>
    <xf numFmtId="0" fontId="43" fillId="0" borderId="0" xfId="0" applyFont="1" applyBorder="1"/>
    <xf numFmtId="0" fontId="43" fillId="0" borderId="0" xfId="0" applyFont="1" applyFill="1" applyBorder="1" applyAlignment="1" applyProtection="1">
      <alignment horizontal="left"/>
      <protection hidden="1"/>
    </xf>
    <xf numFmtId="4" fontId="43" fillId="0" borderId="0" xfId="2" applyNumberFormat="1" applyFont="1" applyFill="1" applyBorder="1" applyAlignment="1">
      <alignment horizontal="right" wrapText="1"/>
    </xf>
    <xf numFmtId="2" fontId="42" fillId="0" borderId="0" xfId="2" applyNumberFormat="1" applyFont="1" applyFill="1" applyBorder="1" applyAlignment="1">
      <alignment horizontal="right" wrapText="1"/>
    </xf>
    <xf numFmtId="0" fontId="44" fillId="6" borderId="0" xfId="0" applyFont="1" applyFill="1" applyProtection="1">
      <protection hidden="1"/>
    </xf>
    <xf numFmtId="0" fontId="45" fillId="6" borderId="0" xfId="0" applyFont="1" applyFill="1" applyAlignment="1" applyProtection="1">
      <alignment horizontal="left"/>
      <protection hidden="1"/>
    </xf>
    <xf numFmtId="2" fontId="42" fillId="0" borderId="0" xfId="0" applyNumberFormat="1" applyFont="1" applyFill="1" applyBorder="1" applyAlignment="1">
      <alignment wrapText="1"/>
    </xf>
    <xf numFmtId="0" fontId="26" fillId="5" borderId="0" xfId="0" applyFont="1" applyFill="1" applyProtection="1">
      <protection locked="0" hidden="1"/>
    </xf>
    <xf numFmtId="0" fontId="12" fillId="3" borderId="0" xfId="0" applyFont="1" applyFill="1" applyProtection="1">
      <protection locked="0" hidden="1"/>
    </xf>
    <xf numFmtId="2" fontId="48" fillId="0" borderId="0" xfId="0" applyNumberFormat="1" applyFont="1" applyFill="1" applyBorder="1" applyAlignment="1">
      <alignment wrapText="1"/>
    </xf>
    <xf numFmtId="166" fontId="48" fillId="0" borderId="0" xfId="3" applyNumberFormat="1" applyFont="1" applyBorder="1" applyAlignment="1"/>
    <xf numFmtId="166" fontId="47" fillId="0" borderId="0" xfId="3" applyNumberFormat="1" applyFont="1" applyBorder="1"/>
    <xf numFmtId="4" fontId="41" fillId="0" borderId="0" xfId="1" applyNumberFormat="1" applyFont="1" applyBorder="1" applyAlignment="1">
      <alignment vertical="center"/>
    </xf>
    <xf numFmtId="2" fontId="42" fillId="0" borderId="0" xfId="1" applyNumberFormat="1" applyFont="1" applyBorder="1" applyAlignment="1">
      <alignment horizontal="right"/>
    </xf>
    <xf numFmtId="2" fontId="42" fillId="0" borderId="0" xfId="1" applyNumberFormat="1" applyFont="1" applyBorder="1" applyAlignment="1"/>
    <xf numFmtId="166" fontId="42" fillId="0" borderId="0" xfId="3" applyNumberFormat="1" applyFont="1" applyBorder="1"/>
    <xf numFmtId="4" fontId="42" fillId="0" borderId="0" xfId="1" applyNumberFormat="1" applyFont="1" applyBorder="1" applyAlignment="1">
      <alignment vertical="center"/>
    </xf>
    <xf numFmtId="0" fontId="13" fillId="7" borderId="0" xfId="0" applyFont="1" applyFill="1" applyProtection="1">
      <protection locked="0" hidden="1"/>
    </xf>
    <xf numFmtId="0" fontId="13" fillId="7" borderId="0" xfId="0" applyFont="1" applyFill="1" applyAlignment="1" applyProtection="1">
      <protection locked="0" hidden="1"/>
    </xf>
    <xf numFmtId="0" fontId="13" fillId="8" borderId="0" xfId="0" applyFont="1" applyFill="1" applyProtection="1">
      <protection locked="0" hidden="1"/>
    </xf>
    <xf numFmtId="0" fontId="12" fillId="8" borderId="0" xfId="0" applyFont="1" applyFill="1" applyAlignment="1" applyProtection="1">
      <alignment horizontal="left"/>
      <protection locked="0" hidden="1"/>
    </xf>
    <xf numFmtId="0" fontId="14" fillId="8" borderId="0" xfId="0" applyFont="1" applyFill="1" applyProtection="1">
      <protection locked="0" hidden="1"/>
    </xf>
    <xf numFmtId="0" fontId="10" fillId="8" borderId="0" xfId="0" applyFont="1" applyFill="1" applyProtection="1">
      <protection locked="0" hidden="1"/>
    </xf>
    <xf numFmtId="2" fontId="42" fillId="0" borderId="0" xfId="1" applyNumberFormat="1" applyFont="1" applyFill="1" applyBorder="1" applyAlignment="1"/>
    <xf numFmtId="2" fontId="42" fillId="0" borderId="0" xfId="0" applyNumberFormat="1" applyFont="1" applyFill="1" applyBorder="1"/>
    <xf numFmtId="166" fontId="49" fillId="0" borderId="0" xfId="3" applyNumberFormat="1" applyFont="1" applyFill="1" applyBorder="1"/>
    <xf numFmtId="166" fontId="42" fillId="0" borderId="0" xfId="3" applyNumberFormat="1" applyFont="1" applyFill="1" applyBorder="1"/>
    <xf numFmtId="166" fontId="50" fillId="0" borderId="0" xfId="1" applyNumberFormat="1" applyFont="1" applyFill="1" applyBorder="1"/>
    <xf numFmtId="166" fontId="49" fillId="0" borderId="0" xfId="1" applyNumberFormat="1" applyFont="1" applyFill="1" applyBorder="1"/>
    <xf numFmtId="166" fontId="42" fillId="0" borderId="0" xfId="1" applyNumberFormat="1" applyFont="1" applyFill="1" applyBorder="1"/>
    <xf numFmtId="2" fontId="51" fillId="0" borderId="0" xfId="3" applyNumberFormat="1" applyFont="1" applyBorder="1"/>
    <xf numFmtId="2" fontId="42" fillId="0" borderId="0" xfId="3" applyNumberFormat="1" applyFont="1" applyBorder="1"/>
    <xf numFmtId="166" fontId="52" fillId="0" borderId="0" xfId="3" applyNumberFormat="1" applyFont="1" applyFill="1" applyBorder="1"/>
    <xf numFmtId="0" fontId="51" fillId="0" borderId="0" xfId="0" applyFont="1" applyBorder="1" applyAlignment="1">
      <alignment horizontal="left"/>
    </xf>
    <xf numFmtId="4" fontId="48" fillId="0" borderId="0" xfId="3" applyNumberFormat="1" applyFont="1"/>
    <xf numFmtId="0" fontId="53" fillId="7" borderId="0" xfId="0" applyFont="1" applyFill="1" applyAlignment="1" applyProtection="1">
      <alignment horizontal="right"/>
      <protection locked="0" hidden="1"/>
    </xf>
    <xf numFmtId="0" fontId="53" fillId="7" borderId="0" xfId="0" applyFont="1" applyFill="1" applyProtection="1">
      <protection locked="0" hidden="1"/>
    </xf>
    <xf numFmtId="0" fontId="54" fillId="7" borderId="0" xfId="0" applyFont="1" applyFill="1" applyBorder="1" applyAlignment="1" applyProtection="1">
      <alignment horizontal="right"/>
      <protection locked="0" hidden="1"/>
    </xf>
    <xf numFmtId="0" fontId="54" fillId="7" borderId="0" xfId="0" applyFont="1" applyFill="1" applyBorder="1" applyAlignment="1" applyProtection="1">
      <alignment horizontal="left"/>
      <protection locked="0" hidden="1"/>
    </xf>
    <xf numFmtId="0" fontId="55" fillId="7" borderId="0" xfId="0" applyFont="1" applyFill="1" applyProtection="1">
      <protection locked="0" hidden="1"/>
    </xf>
    <xf numFmtId="0" fontId="54" fillId="7" borderId="0" xfId="0" applyFont="1" applyFill="1" applyAlignment="1" applyProtection="1">
      <alignment horizontal="center" vertical="center" wrapText="1"/>
      <protection locked="0" hidden="1"/>
    </xf>
    <xf numFmtId="0" fontId="53" fillId="7" borderId="0" xfId="0" applyFont="1" applyFill="1" applyAlignment="1" applyProtection="1">
      <alignment horizontal="center" vertical="center" wrapText="1"/>
      <protection locked="0" hidden="1"/>
    </xf>
    <xf numFmtId="0" fontId="53" fillId="7" borderId="0" xfId="0" applyFont="1" applyFill="1" applyAlignment="1" applyProtection="1">
      <protection locked="0" hidden="1"/>
    </xf>
    <xf numFmtId="0" fontId="56" fillId="7" borderId="0" xfId="0" applyFont="1" applyFill="1" applyProtection="1">
      <protection locked="0" hidden="1"/>
    </xf>
    <xf numFmtId="0" fontId="53" fillId="7" borderId="0" xfId="0" applyFont="1" applyFill="1" applyAlignment="1" applyProtection="1">
      <alignment horizontal="left"/>
      <protection locked="0" hidden="1"/>
    </xf>
    <xf numFmtId="0" fontId="55" fillId="7" borderId="0" xfId="0" applyFont="1" applyFill="1" applyAlignment="1" applyProtection="1">
      <alignment horizontal="center"/>
      <protection locked="0" hidden="1"/>
    </xf>
    <xf numFmtId="165" fontId="57" fillId="7" borderId="0" xfId="0" applyNumberFormat="1" applyFont="1" applyFill="1" applyProtection="1">
      <protection locked="0" hidden="1"/>
    </xf>
    <xf numFmtId="164" fontId="53" fillId="7" borderId="0" xfId="0" applyNumberFormat="1" applyFont="1" applyFill="1" applyProtection="1">
      <protection locked="0" hidden="1"/>
    </xf>
    <xf numFmtId="0" fontId="53" fillId="7" borderId="0" xfId="0" applyFont="1" applyFill="1" applyBorder="1" applyAlignment="1" applyProtection="1">
      <alignment horizontal="right"/>
      <protection locked="0" hidden="1"/>
    </xf>
    <xf numFmtId="0" fontId="53" fillId="7" borderId="0" xfId="0" applyFont="1" applyFill="1" applyBorder="1" applyProtection="1">
      <protection locked="0" hidden="1"/>
    </xf>
    <xf numFmtId="0" fontId="57" fillId="7" borderId="0" xfId="0" applyFont="1" applyFill="1" applyAlignment="1" applyProtection="1">
      <alignment horizontal="right" vertical="center" wrapText="1"/>
      <protection locked="0" hidden="1"/>
    </xf>
    <xf numFmtId="0" fontId="54" fillId="7" borderId="0" xfId="0" applyFont="1" applyFill="1" applyAlignment="1" applyProtection="1">
      <alignment vertical="center" wrapText="1"/>
      <protection locked="0" hidden="1"/>
    </xf>
    <xf numFmtId="0" fontId="53" fillId="7" borderId="0" xfId="0" applyFont="1" applyFill="1" applyAlignment="1" applyProtection="1">
      <alignment vertical="center" wrapText="1"/>
      <protection locked="0" hidden="1"/>
    </xf>
    <xf numFmtId="0" fontId="58" fillId="7" borderId="0" xfId="0" applyFont="1" applyFill="1" applyAlignment="1" applyProtection="1">
      <alignment horizontal="right" vertical="center" wrapText="1"/>
      <protection locked="0" hidden="1"/>
    </xf>
    <xf numFmtId="0" fontId="58" fillId="7" borderId="0" xfId="0" applyFont="1" applyFill="1" applyAlignment="1" applyProtection="1">
      <alignment vertical="center" wrapText="1"/>
      <protection locked="0" hidden="1"/>
    </xf>
    <xf numFmtId="0" fontId="58" fillId="7" borderId="0" xfId="0" applyFont="1" applyFill="1" applyAlignment="1" applyProtection="1">
      <alignment horizontal="left" vertical="center" wrapText="1"/>
      <protection locked="0" hidden="1"/>
    </xf>
    <xf numFmtId="0" fontId="55" fillId="7" borderId="0" xfId="0" applyFont="1" applyFill="1" applyAlignment="1" applyProtection="1">
      <alignment horizontal="right"/>
      <protection locked="0" hidden="1"/>
    </xf>
    <xf numFmtId="0" fontId="55" fillId="7" borderId="0" xfId="0" applyFont="1" applyFill="1" applyAlignment="1" applyProtection="1">
      <alignment horizontal="left"/>
      <protection locked="0" hidden="1"/>
    </xf>
    <xf numFmtId="4" fontId="58" fillId="7" borderId="0" xfId="0" applyNumberFormat="1" applyFont="1" applyFill="1" applyAlignment="1" applyProtection="1">
      <alignment horizontal="left" vertical="center"/>
      <protection locked="0" hidden="1"/>
    </xf>
    <xf numFmtId="4" fontId="53" fillId="7" borderId="0" xfId="0" applyNumberFormat="1" applyFont="1" applyFill="1" applyAlignment="1" applyProtection="1">
      <alignment horizontal="center" vertical="center"/>
      <protection locked="0" hidden="1"/>
    </xf>
    <xf numFmtId="0" fontId="53" fillId="7" borderId="0" xfId="0" applyFont="1" applyFill="1" applyAlignment="1" applyProtection="1">
      <alignment horizontal="center"/>
      <protection locked="0" hidden="1"/>
    </xf>
    <xf numFmtId="4" fontId="58" fillId="7" borderId="0" xfId="0" applyNumberFormat="1" applyFont="1" applyFill="1" applyBorder="1" applyAlignment="1" applyProtection="1">
      <alignment horizontal="right" vertical="center"/>
      <protection hidden="1"/>
    </xf>
    <xf numFmtId="4" fontId="58" fillId="7" borderId="0" xfId="0" applyNumberFormat="1" applyFont="1" applyFill="1" applyBorder="1" applyAlignment="1" applyProtection="1">
      <alignment horizontal="center" vertical="center"/>
      <protection hidden="1"/>
    </xf>
    <xf numFmtId="0" fontId="53" fillId="7" borderId="0" xfId="0" applyFont="1" applyFill="1" applyProtection="1">
      <protection hidden="1"/>
    </xf>
    <xf numFmtId="0" fontId="53" fillId="7" borderId="0" xfId="0" applyFont="1" applyFill="1" applyAlignment="1" applyProtection="1">
      <alignment horizontal="left"/>
      <protection locked="0"/>
    </xf>
    <xf numFmtId="0" fontId="53" fillId="7" borderId="0" xfId="0" applyFont="1" applyFill="1" applyBorder="1" applyAlignment="1" applyProtection="1">
      <alignment horizontal="left"/>
    </xf>
    <xf numFmtId="0" fontId="56" fillId="7" borderId="0" xfId="0" applyFont="1" applyFill="1" applyAlignment="1" applyProtection="1">
      <alignment horizontal="right"/>
      <protection locked="0" hidden="1"/>
    </xf>
    <xf numFmtId="0" fontId="53" fillId="7" borderId="0" xfId="0" applyFont="1" applyFill="1" applyBorder="1" applyAlignment="1" applyProtection="1">
      <alignment horizontal="left"/>
      <protection hidden="1"/>
    </xf>
    <xf numFmtId="0" fontId="53" fillId="7" borderId="3" xfId="0" applyFont="1" applyFill="1" applyBorder="1" applyAlignment="1" applyProtection="1">
      <alignment horizontal="left"/>
    </xf>
    <xf numFmtId="0" fontId="53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Alignment="1" applyProtection="1">
      <alignment horizontal="right"/>
      <protection locked="0" hidden="1"/>
    </xf>
    <xf numFmtId="0" fontId="45" fillId="7" borderId="0" xfId="0" applyFont="1" applyFill="1" applyProtection="1"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4" fontId="45" fillId="7" borderId="0" xfId="0" applyNumberFormat="1" applyFont="1" applyFill="1" applyProtection="1">
      <protection locked="0" hidden="1"/>
    </xf>
    <xf numFmtId="0" fontId="20" fillId="3" borderId="0" xfId="0" applyFont="1" applyFill="1" applyAlignment="1" applyProtection="1">
      <alignment horizontal="center" vertical="center" textRotation="90"/>
      <protection hidden="1"/>
    </xf>
    <xf numFmtId="4" fontId="11" fillId="0" borderId="10" xfId="0" applyNumberFormat="1" applyFont="1" applyFill="1" applyBorder="1" applyAlignment="1" applyProtection="1">
      <alignment horizontal="right" vertical="center"/>
      <protection hidden="1"/>
    </xf>
    <xf numFmtId="4" fontId="11" fillId="0" borderId="11" xfId="0" applyNumberFormat="1" applyFont="1" applyFill="1" applyBorder="1" applyAlignment="1" applyProtection="1">
      <alignment horizontal="right" vertical="center"/>
      <protection hidden="1"/>
    </xf>
    <xf numFmtId="4" fontId="11" fillId="0" borderId="12" xfId="0" applyNumberFormat="1" applyFont="1" applyFill="1" applyBorder="1" applyAlignment="1" applyProtection="1">
      <alignment horizontal="right"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</xf>
    <xf numFmtId="4" fontId="2" fillId="0" borderId="0" xfId="0" applyNumberFormat="1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right" vertical="center"/>
      <protection hidden="1"/>
    </xf>
    <xf numFmtId="0" fontId="20" fillId="3" borderId="3" xfId="0" applyFont="1" applyFill="1" applyBorder="1" applyAlignment="1" applyProtection="1">
      <alignment horizontal="center" vertical="center" textRotation="90"/>
      <protection hidden="1"/>
    </xf>
    <xf numFmtId="0" fontId="24" fillId="3" borderId="0" xfId="0" applyFont="1" applyFill="1" applyAlignment="1" applyProtection="1">
      <alignment horizontal="center" vertical="center" textRotation="90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9" fillId="4" borderId="0" xfId="0" applyFont="1" applyFill="1" applyAlignment="1" applyProtection="1">
      <alignment horizontal="center"/>
      <protection hidden="1"/>
    </xf>
    <xf numFmtId="0" fontId="54" fillId="7" borderId="0" xfId="0" applyFont="1" applyFill="1" applyAlignment="1" applyProtection="1">
      <alignment horizontal="center" vertical="center" wrapText="1"/>
      <protection locked="0" hidden="1"/>
    </xf>
    <xf numFmtId="0" fontId="53" fillId="7" borderId="0" xfId="0" applyFont="1" applyFill="1" applyAlignment="1" applyProtection="1">
      <alignment horizontal="center" vertical="center" wrapText="1"/>
      <protection locked="0" hidden="1"/>
    </xf>
    <xf numFmtId="0" fontId="11" fillId="0" borderId="5" xfId="0" applyFont="1" applyFill="1" applyBorder="1" applyAlignment="1" applyProtection="1">
      <alignment horizontal="center" vertical="center"/>
      <protection locked="0" hidden="1"/>
    </xf>
    <xf numFmtId="0" fontId="11" fillId="0" borderId="2" xfId="0" applyFont="1" applyFill="1" applyBorder="1" applyAlignment="1" applyProtection="1">
      <alignment horizontal="center" vertical="center"/>
      <protection locked="0" hidden="1"/>
    </xf>
    <xf numFmtId="0" fontId="11" fillId="0" borderId="7" xfId="0" applyFont="1" applyFill="1" applyBorder="1" applyAlignment="1" applyProtection="1">
      <alignment horizontal="center" vertical="center"/>
      <protection locked="0" hidden="1"/>
    </xf>
    <xf numFmtId="0" fontId="11" fillId="0" borderId="3" xfId="0" applyFont="1" applyFill="1" applyBorder="1" applyAlignment="1" applyProtection="1">
      <alignment horizontal="center" vertical="center"/>
      <protection locked="0" hidden="1"/>
    </xf>
    <xf numFmtId="0" fontId="11" fillId="0" borderId="6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Fill="1" applyBorder="1" applyAlignment="1" applyProtection="1">
      <alignment horizontal="center" vertical="center"/>
      <protection locked="0" hidden="1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7" xfId="0" applyFont="1" applyFill="1" applyBorder="1" applyAlignment="1" applyProtection="1">
      <alignment horizontal="center" vertical="center"/>
      <protection hidden="1"/>
    </xf>
    <xf numFmtId="0" fontId="11" fillId="0" borderId="3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0" fontId="18" fillId="0" borderId="0" xfId="0" applyFont="1" applyFill="1" applyAlignment="1" applyProtection="1">
      <alignment horizontal="left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31" fillId="3" borderId="0" xfId="0" applyFont="1" applyFill="1" applyAlignment="1" applyProtection="1">
      <alignment horizontal="left"/>
      <protection locked="0" hidden="1"/>
    </xf>
    <xf numFmtId="0" fontId="20" fillId="3" borderId="0" xfId="0" applyFont="1" applyFill="1" applyAlignment="1" applyProtection="1">
      <alignment horizontal="left"/>
      <protection hidden="1"/>
    </xf>
    <xf numFmtId="0" fontId="20" fillId="3" borderId="13" xfId="0" applyFont="1" applyFill="1" applyBorder="1" applyAlignment="1" applyProtection="1">
      <alignment horizontal="left"/>
      <protection hidden="1"/>
    </xf>
    <xf numFmtId="0" fontId="14" fillId="2" borderId="14" xfId="0" applyFont="1" applyFill="1" applyBorder="1" applyAlignment="1" applyProtection="1">
      <alignment horizontal="left"/>
      <protection hidden="1"/>
    </xf>
  </cellXfs>
  <cellStyles count="4">
    <cellStyle name="Standard" xfId="0" builtinId="0"/>
    <cellStyle name="Standard 2" xfId="3"/>
    <cellStyle name="Standard_Beitragsausgabe-Muster" xfId="1"/>
    <cellStyle name="Standard_Tabelle1" xfId="2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strike val="0"/>
        <color rgb="FF095751"/>
      </font>
      <fill>
        <patternFill>
          <bgColor rgb="FF095751"/>
        </patternFill>
      </fill>
    </dxf>
    <dxf>
      <font>
        <strike val="0"/>
        <color rgb="FF085751"/>
      </font>
      <fill>
        <patternFill>
          <bgColor rgb="FF095751"/>
        </patternFill>
      </fill>
    </dxf>
    <dxf>
      <font>
        <strike val="0"/>
        <color rgb="FF095751"/>
      </font>
      <fill>
        <patternFill>
          <bgColor rgb="FF085751"/>
        </patternFill>
      </fill>
    </dxf>
    <dxf>
      <font>
        <strike val="0"/>
        <color rgb="FF095751"/>
      </font>
      <fill>
        <patternFill>
          <bgColor rgb="FF095751"/>
        </patternFill>
      </fill>
    </dxf>
    <dxf>
      <font>
        <strike val="0"/>
        <color rgb="FF095751"/>
      </font>
      <fill>
        <patternFill>
          <bgColor rgb="FF095751"/>
        </patternFill>
      </fill>
    </dxf>
    <dxf>
      <font>
        <strike val="0"/>
        <color rgb="FF095751"/>
      </font>
      <fill>
        <patternFill>
          <bgColor rgb="FF09575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98A92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95751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Q$17"/>
</file>

<file path=xl/ctrlProps/ctrlProp2.xml><?xml version="1.0" encoding="utf-8"?>
<formControlPr xmlns="http://schemas.microsoft.com/office/spreadsheetml/2009/9/main" objectType="CheckBox" checked="Checked" fmlaLink="$Q$36" lockText="1"/>
</file>

<file path=xl/ctrlProps/ctrlProp3.xml><?xml version="1.0" encoding="utf-8"?>
<formControlPr xmlns="http://schemas.microsoft.com/office/spreadsheetml/2009/9/main" objectType="CheckBox" checked="Checked" fmlaLink="$Q$40" lockText="1"/>
</file>

<file path=xl/ctrlProps/ctrlProp4.xml><?xml version="1.0" encoding="utf-8"?>
<formControlPr xmlns="http://schemas.microsoft.com/office/spreadsheetml/2009/9/main" objectType="CheckBox" checked="Checked" fmlaLink="$Q$46" lockText="1"/>
</file>

<file path=xl/ctrlProps/ctrlProp5.xml><?xml version="1.0" encoding="utf-8"?>
<formControlPr xmlns="http://schemas.microsoft.com/office/spreadsheetml/2009/9/main" objectType="CheckBox" checked="Checked" fmlaLink="$Q$54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</xdr:row>
          <xdr:rowOff>104775</xdr:rowOff>
        </xdr:from>
        <xdr:to>
          <xdr:col>10</xdr:col>
          <xdr:colOff>476250</xdr:colOff>
          <xdr:row>17</xdr:row>
          <xdr:rowOff>114300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80" name="Rectangle 11"/>
        <xdr:cNvSpPr>
          <a:spLocks noChangeArrowheads="1"/>
        </xdr:cNvSpPr>
      </xdr:nvSpPr>
      <xdr:spPr bwMode="auto">
        <a:xfrm>
          <a:off x="68770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xdr:twoCellAnchor>
    <xdr:from>
      <xdr:col>3</xdr:col>
      <xdr:colOff>76200</xdr:colOff>
      <xdr:row>0</xdr:row>
      <xdr:rowOff>76200</xdr:rowOff>
    </xdr:from>
    <xdr:to>
      <xdr:col>7</xdr:col>
      <xdr:colOff>533400</xdr:colOff>
      <xdr:row>2</xdr:row>
      <xdr:rowOff>123825</xdr:rowOff>
    </xdr:to>
    <xdr:pic>
      <xdr:nvPicPr>
        <xdr:cNvPr id="1481" name="Picture 233" descr="DKV_CO_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76200"/>
          <a:ext cx="1495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34</xdr:row>
          <xdr:rowOff>104775</xdr:rowOff>
        </xdr:from>
        <xdr:to>
          <xdr:col>10</xdr:col>
          <xdr:colOff>476250</xdr:colOff>
          <xdr:row>36</xdr:row>
          <xdr:rowOff>114300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38</xdr:row>
          <xdr:rowOff>104775</xdr:rowOff>
        </xdr:from>
        <xdr:to>
          <xdr:col>10</xdr:col>
          <xdr:colOff>476250</xdr:colOff>
          <xdr:row>40</xdr:row>
          <xdr:rowOff>114300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43</xdr:row>
          <xdr:rowOff>104775</xdr:rowOff>
        </xdr:from>
        <xdr:to>
          <xdr:col>10</xdr:col>
          <xdr:colOff>476250</xdr:colOff>
          <xdr:row>45</xdr:row>
          <xdr:rowOff>114300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49</xdr:row>
          <xdr:rowOff>28575</xdr:rowOff>
        </xdr:from>
        <xdr:to>
          <xdr:col>10</xdr:col>
          <xdr:colOff>476250</xdr:colOff>
          <xdr:row>54</xdr:row>
          <xdr:rowOff>123825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1</xdr:col>
      <xdr:colOff>47625</xdr:colOff>
      <xdr:row>5</xdr:row>
      <xdr:rowOff>38100</xdr:rowOff>
    </xdr:from>
    <xdr:to>
      <xdr:col>1</xdr:col>
      <xdr:colOff>1171575</xdr:colOff>
      <xdr:row>11</xdr:row>
      <xdr:rowOff>85725</xdr:rowOff>
    </xdr:to>
    <xdr:pic>
      <xdr:nvPicPr>
        <xdr:cNvPr id="1483" name="Picture 436" descr="110520_privat_fuer_all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7" r="4326" b="23817"/>
        <a:stretch>
          <a:fillRect/>
        </a:stretch>
      </xdr:blipFill>
      <xdr:spPr bwMode="auto">
        <a:xfrm>
          <a:off x="238125" y="1009650"/>
          <a:ext cx="11239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autoPageBreaks="0"/>
  </sheetPr>
  <dimension ref="A1:BA1305"/>
  <sheetViews>
    <sheetView showGridLines="0" tabSelected="1" showOutlineSymbols="0" zoomScaleNormal="100" workbookViewId="0">
      <selection activeCell="K3" sqref="K3"/>
    </sheetView>
  </sheetViews>
  <sheetFormatPr baseColWidth="10" defaultRowHeight="12.75" x14ac:dyDescent="0.2"/>
  <cols>
    <col min="1" max="1" width="2.85546875" style="43" customWidth="1"/>
    <col min="2" max="2" width="19.140625" style="45" customWidth="1"/>
    <col min="3" max="3" width="55.42578125" style="45" customWidth="1"/>
    <col min="4" max="4" width="1.28515625" style="45" customWidth="1"/>
    <col min="5" max="5" width="9" style="45" customWidth="1"/>
    <col min="6" max="6" width="4" style="45" customWidth="1"/>
    <col min="7" max="7" width="1.28515625" style="45" customWidth="1"/>
    <col min="8" max="8" width="9.28515625" style="45" customWidth="1"/>
    <col min="9" max="9" width="0.85546875" style="45" customWidth="1"/>
    <col min="10" max="10" width="0.5703125" style="45" customWidth="1"/>
    <col min="11" max="11" width="42.5703125" style="47" customWidth="1"/>
    <col min="12" max="12" width="14.42578125" style="48" customWidth="1"/>
    <col min="13" max="13" width="15.7109375" style="48" customWidth="1"/>
    <col min="14" max="14" width="33.140625" style="132" customWidth="1"/>
    <col min="15" max="15" width="11.42578125" style="133"/>
    <col min="16" max="16" width="13.28515625" style="133" customWidth="1"/>
    <col min="17" max="39" width="11.42578125" style="133"/>
    <col min="40" max="40" width="24.85546875" style="133" customWidth="1"/>
    <col min="41" max="52" width="11.42578125" style="133"/>
    <col min="53" max="53" width="11.42578125" style="114"/>
    <col min="54" max="16384" width="11.42578125" style="43"/>
  </cols>
  <sheetData>
    <row r="1" spans="1:53" ht="12" customHeight="1" x14ac:dyDescent="0.2">
      <c r="A1" s="4"/>
      <c r="B1" s="175" t="s">
        <v>11</v>
      </c>
      <c r="C1" s="176"/>
      <c r="D1" s="176"/>
      <c r="E1" s="176"/>
      <c r="F1" s="176"/>
      <c r="G1" s="3"/>
      <c r="H1" s="3"/>
      <c r="I1" s="3"/>
      <c r="J1" s="3"/>
      <c r="K1" s="7"/>
      <c r="L1" s="6"/>
      <c r="M1" s="6"/>
    </row>
    <row r="2" spans="1:53" ht="13.5" thickBot="1" x14ac:dyDescent="0.25">
      <c r="A2" s="4"/>
      <c r="B2" s="176"/>
      <c r="C2" s="176"/>
      <c r="D2" s="176"/>
      <c r="E2" s="176"/>
      <c r="F2" s="176"/>
      <c r="G2" s="3"/>
      <c r="H2" s="3"/>
      <c r="I2" s="3"/>
      <c r="J2" s="3"/>
      <c r="K2" s="8" t="s">
        <v>8</v>
      </c>
      <c r="L2" s="6"/>
      <c r="M2" s="6"/>
    </row>
    <row r="3" spans="1:53" ht="27.75" customHeight="1" thickBot="1" x14ac:dyDescent="0.3">
      <c r="A3" s="4"/>
      <c r="B3" s="17" t="s">
        <v>12</v>
      </c>
      <c r="C3" s="3"/>
      <c r="D3" s="3"/>
      <c r="E3" s="3"/>
      <c r="F3" s="3"/>
      <c r="G3" s="3"/>
      <c r="H3" s="3"/>
      <c r="I3" s="3"/>
      <c r="J3" s="3"/>
      <c r="K3" s="13" t="s">
        <v>9</v>
      </c>
      <c r="L3" s="6"/>
      <c r="M3" s="6"/>
    </row>
    <row r="4" spans="1:53" ht="4.5" customHeight="1" x14ac:dyDescent="0.25">
      <c r="A4" s="4"/>
      <c r="B4" s="10"/>
      <c r="C4" s="14"/>
      <c r="D4" s="14"/>
      <c r="E4" s="14"/>
      <c r="F4" s="15"/>
      <c r="G4" s="15"/>
      <c r="H4" s="15"/>
      <c r="I4" s="37"/>
      <c r="J4" s="37"/>
      <c r="K4" s="6"/>
      <c r="L4" s="65"/>
      <c r="M4" s="65"/>
    </row>
    <row r="5" spans="1:53" ht="18.75" customHeight="1" thickBot="1" x14ac:dyDescent="0.35">
      <c r="A5" s="4"/>
      <c r="B5" s="32" t="str">
        <f>M69</f>
        <v>für Herrn Max Mustermann</v>
      </c>
      <c r="C5" s="33"/>
      <c r="D5" s="34" t="str">
        <f>"Geburtsjahr: "&amp;K9</f>
        <v>Geburtsjahr: 1980</v>
      </c>
      <c r="E5" s="33"/>
      <c r="F5" s="33"/>
      <c r="G5" s="33"/>
      <c r="H5" s="33"/>
      <c r="I5" s="1"/>
      <c r="J5" s="1"/>
      <c r="K5" s="12" t="s">
        <v>13</v>
      </c>
      <c r="L5" s="66"/>
      <c r="M5" s="66"/>
      <c r="N5" s="134"/>
      <c r="O5" s="135"/>
    </row>
    <row r="6" spans="1:53" ht="17.25" customHeight="1" thickBot="1" x14ac:dyDescent="0.35">
      <c r="A6" s="4"/>
      <c r="B6" s="83"/>
      <c r="C6" s="83"/>
      <c r="D6" s="83"/>
      <c r="E6" s="83"/>
      <c r="F6" s="83"/>
      <c r="G6" s="83"/>
      <c r="H6" s="83"/>
      <c r="I6" s="11"/>
      <c r="J6" s="11"/>
      <c r="K6" s="13" t="s">
        <v>77</v>
      </c>
      <c r="L6" s="67"/>
      <c r="M6" s="67"/>
    </row>
    <row r="7" spans="1:53" ht="14.45" customHeight="1" x14ac:dyDescent="0.2">
      <c r="A7" s="4"/>
      <c r="B7" s="82"/>
      <c r="C7" s="181" t="s">
        <v>124</v>
      </c>
      <c r="D7" s="181"/>
      <c r="E7" s="181"/>
      <c r="F7" s="181"/>
      <c r="G7" s="181"/>
      <c r="H7" s="181"/>
      <c r="I7" s="40"/>
      <c r="J7" s="40"/>
      <c r="K7" s="210" t="s">
        <v>14</v>
      </c>
      <c r="L7" s="67"/>
      <c r="M7" s="67"/>
    </row>
    <row r="8" spans="1:53" ht="14.45" customHeight="1" thickBot="1" x14ac:dyDescent="0.25">
      <c r="A8" s="4"/>
      <c r="B8" s="82"/>
      <c r="C8" s="183" t="s">
        <v>125</v>
      </c>
      <c r="D8" s="183"/>
      <c r="E8" s="183"/>
      <c r="F8" s="183"/>
      <c r="G8" s="183"/>
      <c r="H8" s="183"/>
      <c r="I8" s="40"/>
      <c r="J8" s="40"/>
      <c r="K8" s="211"/>
      <c r="L8" s="67"/>
      <c r="M8" s="67"/>
      <c r="R8" s="136"/>
      <c r="S8" s="136"/>
      <c r="T8" s="136"/>
      <c r="AR8" s="185"/>
      <c r="AS8" s="185"/>
      <c r="AT8" s="185"/>
      <c r="AU8" s="185"/>
      <c r="AV8" s="185"/>
      <c r="AW8" s="185"/>
      <c r="AX8" s="185"/>
      <c r="AY8" s="185"/>
      <c r="AZ8" s="186"/>
    </row>
    <row r="9" spans="1:53" ht="14.45" customHeight="1" thickBot="1" x14ac:dyDescent="0.25">
      <c r="A9" s="4"/>
      <c r="B9" s="82"/>
      <c r="C9" s="183" t="s">
        <v>126</v>
      </c>
      <c r="D9" s="183"/>
      <c r="E9" s="183"/>
      <c r="F9" s="183"/>
      <c r="G9" s="183"/>
      <c r="H9" s="183"/>
      <c r="I9" s="60"/>
      <c r="J9" s="41"/>
      <c r="K9" s="13">
        <v>1980</v>
      </c>
      <c r="L9" s="68"/>
      <c r="M9" s="68"/>
      <c r="R9" s="136"/>
      <c r="S9" s="136"/>
      <c r="T9" s="136"/>
      <c r="AR9" s="137"/>
      <c r="AS9" s="137"/>
      <c r="AT9" s="137"/>
      <c r="AU9" s="137"/>
      <c r="AV9" s="137"/>
      <c r="AW9" s="137"/>
      <c r="AX9" s="137"/>
      <c r="AY9" s="137"/>
      <c r="AZ9" s="138"/>
    </row>
    <row r="10" spans="1:53" s="44" customFormat="1" ht="14.45" customHeight="1" x14ac:dyDescent="0.2">
      <c r="A10" s="5"/>
      <c r="B10" s="42"/>
      <c r="C10" s="183" t="s">
        <v>127</v>
      </c>
      <c r="D10" s="183"/>
      <c r="E10" s="183"/>
      <c r="F10" s="183"/>
      <c r="G10" s="183"/>
      <c r="H10" s="183"/>
      <c r="I10" s="42"/>
      <c r="J10" s="42"/>
      <c r="K10" s="64"/>
      <c r="L10" s="68"/>
      <c r="M10" s="68"/>
      <c r="N10" s="132"/>
      <c r="O10" s="139"/>
      <c r="P10" s="140"/>
      <c r="Q10" s="139"/>
      <c r="R10" s="133"/>
      <c r="S10" s="133"/>
      <c r="T10" s="133"/>
      <c r="U10" s="133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15"/>
    </row>
    <row r="11" spans="1:53" ht="14.45" customHeight="1" x14ac:dyDescent="0.25">
      <c r="A11" s="4"/>
      <c r="B11" s="42"/>
      <c r="C11" s="183" t="s">
        <v>128</v>
      </c>
      <c r="D11" s="183"/>
      <c r="E11" s="183"/>
      <c r="F11" s="183"/>
      <c r="G11" s="183"/>
      <c r="H11" s="183"/>
      <c r="I11" s="42"/>
      <c r="J11" s="42"/>
      <c r="K11" s="55" t="s">
        <v>149</v>
      </c>
      <c r="L11" s="68"/>
      <c r="M11" s="68"/>
      <c r="P11" s="139"/>
      <c r="R11" s="139"/>
      <c r="S11" s="139"/>
      <c r="T11" s="139"/>
      <c r="U11" s="139"/>
      <c r="AR11" s="137"/>
      <c r="AS11" s="137"/>
      <c r="AT11" s="137"/>
      <c r="AU11" s="137"/>
      <c r="AV11" s="137"/>
      <c r="AW11" s="137"/>
      <c r="AX11" s="137"/>
      <c r="AY11" s="137"/>
      <c r="AZ11" s="138"/>
    </row>
    <row r="12" spans="1:53" ht="9" customHeight="1" x14ac:dyDescent="0.25">
      <c r="A12" s="4"/>
      <c r="B12" s="16"/>
      <c r="C12" s="16"/>
      <c r="D12" s="16"/>
      <c r="E12" s="16"/>
      <c r="F12" s="16"/>
      <c r="G12" s="16"/>
      <c r="H12" s="16"/>
      <c r="I12" s="16"/>
      <c r="J12" s="16"/>
      <c r="K12" s="9"/>
      <c r="L12" s="6"/>
      <c r="M12" s="68"/>
      <c r="R12" s="139"/>
      <c r="AR12" s="137"/>
      <c r="AS12" s="137"/>
      <c r="AT12" s="137"/>
      <c r="AU12" s="137"/>
      <c r="AV12" s="137"/>
      <c r="AW12" s="137"/>
      <c r="AX12" s="137"/>
      <c r="AY12" s="137"/>
      <c r="AZ12" s="138"/>
    </row>
    <row r="13" spans="1:53" ht="16.5" customHeight="1" x14ac:dyDescent="0.25">
      <c r="A13" s="4"/>
      <c r="B13" s="17" t="s">
        <v>19</v>
      </c>
      <c r="C13" s="17" t="s">
        <v>17</v>
      </c>
      <c r="D13" s="16"/>
      <c r="E13" s="16" t="s">
        <v>0</v>
      </c>
      <c r="F13" s="182" t="s">
        <v>16</v>
      </c>
      <c r="G13" s="182"/>
      <c r="H13" s="182"/>
      <c r="I13" s="16"/>
      <c r="J13" s="16"/>
      <c r="K13" s="8"/>
      <c r="L13" s="69"/>
      <c r="M13" s="68"/>
      <c r="R13" s="139"/>
      <c r="AR13" s="137"/>
      <c r="AS13" s="137"/>
      <c r="AT13" s="137"/>
      <c r="AU13" s="137"/>
      <c r="AV13" s="137"/>
      <c r="AW13" s="137"/>
      <c r="AX13" s="137"/>
      <c r="AY13" s="137"/>
      <c r="AZ13" s="138"/>
    </row>
    <row r="14" spans="1:53" ht="2.25" customHeight="1" x14ac:dyDescent="0.25">
      <c r="A14" s="4"/>
      <c r="B14" s="18"/>
      <c r="C14" s="18"/>
      <c r="D14" s="18"/>
      <c r="E14" s="18"/>
      <c r="F14" s="18"/>
      <c r="G14" s="18"/>
      <c r="H14" s="18"/>
      <c r="I14" s="38"/>
      <c r="J14" s="38"/>
      <c r="K14" s="8"/>
      <c r="L14" s="69"/>
      <c r="M14" s="68"/>
      <c r="R14" s="139"/>
      <c r="AR14" s="137"/>
      <c r="AS14" s="137"/>
      <c r="AT14" s="137"/>
      <c r="AU14" s="137"/>
      <c r="AV14" s="137"/>
      <c r="AW14" s="137"/>
      <c r="AX14" s="137"/>
      <c r="AY14" s="137"/>
      <c r="AZ14" s="138"/>
    </row>
    <row r="15" spans="1:53" ht="3.75" customHeight="1" x14ac:dyDescent="0.25">
      <c r="A15" s="4"/>
      <c r="B15" s="16"/>
      <c r="C15" s="16"/>
      <c r="D15" s="16"/>
      <c r="E15" s="16"/>
      <c r="F15" s="16"/>
      <c r="G15" s="16"/>
      <c r="H15" s="16"/>
      <c r="I15" s="16"/>
      <c r="J15" s="16"/>
      <c r="K15" s="8"/>
      <c r="L15" s="69"/>
      <c r="M15" s="68"/>
      <c r="R15" s="139"/>
      <c r="AR15" s="137"/>
      <c r="AS15" s="137"/>
      <c r="AT15" s="137"/>
      <c r="AU15" s="137"/>
      <c r="AV15" s="137"/>
      <c r="AW15" s="137"/>
      <c r="AX15" s="137"/>
      <c r="AY15" s="137"/>
      <c r="AZ15" s="138"/>
    </row>
    <row r="16" spans="1:53" ht="16.5" customHeight="1" x14ac:dyDescent="0.25">
      <c r="A16" s="179" t="s">
        <v>25</v>
      </c>
      <c r="B16" s="77"/>
      <c r="C16" s="87" t="s">
        <v>93</v>
      </c>
      <c r="D16" s="35"/>
      <c r="E16" s="187" t="s">
        <v>112</v>
      </c>
      <c r="F16" s="188"/>
      <c r="G16" s="35"/>
      <c r="H16" s="172">
        <f ca="1">IF(Q17=FALSE,"–",LOOKUP(M67,Beitraege!1:1,INDIRECT("Beitraege!"&amp;Q74&amp;":"&amp;Q74,1)))</f>
        <v>194.6</v>
      </c>
      <c r="I16" s="16"/>
      <c r="J16" s="16"/>
      <c r="K16" s="8" t="s">
        <v>118</v>
      </c>
      <c r="L16" s="69"/>
      <c r="M16" s="68"/>
      <c r="R16" s="139"/>
      <c r="AR16" s="137"/>
      <c r="AS16" s="137"/>
      <c r="AT16" s="137"/>
      <c r="AU16" s="137"/>
      <c r="AV16" s="137"/>
      <c r="AW16" s="137"/>
      <c r="AX16" s="137"/>
      <c r="AY16" s="137"/>
      <c r="AZ16" s="138"/>
    </row>
    <row r="17" spans="1:52" ht="16.5" customHeight="1" x14ac:dyDescent="0.25">
      <c r="A17" s="179"/>
      <c r="B17" s="78" t="s">
        <v>94</v>
      </c>
      <c r="C17" s="21" t="s">
        <v>102</v>
      </c>
      <c r="D17" s="35"/>
      <c r="E17" s="189"/>
      <c r="F17" s="190"/>
      <c r="G17" s="35"/>
      <c r="H17" s="173"/>
      <c r="I17" s="16"/>
      <c r="J17" s="16"/>
      <c r="K17" s="19" t="str">
        <f>R76</f>
        <v>gewünscht</v>
      </c>
      <c r="L17" s="6"/>
      <c r="M17" s="6"/>
      <c r="Q17" s="141" t="b">
        <v>1</v>
      </c>
      <c r="R17" s="139"/>
      <c r="AR17" s="137"/>
      <c r="AS17" s="137"/>
      <c r="AT17" s="137"/>
      <c r="AU17" s="137"/>
      <c r="AV17" s="137"/>
      <c r="AW17" s="137"/>
      <c r="AX17" s="137"/>
      <c r="AY17" s="137"/>
      <c r="AZ17" s="138"/>
    </row>
    <row r="18" spans="1:52" ht="16.5" customHeight="1" x14ac:dyDescent="0.25">
      <c r="A18" s="179"/>
      <c r="B18" s="78" t="s">
        <v>28</v>
      </c>
      <c r="C18" s="21" t="s">
        <v>103</v>
      </c>
      <c r="D18" s="35"/>
      <c r="E18" s="189"/>
      <c r="F18" s="190"/>
      <c r="G18" s="35"/>
      <c r="H18" s="173"/>
      <c r="I18" s="16"/>
      <c r="J18" s="16"/>
      <c r="K18" s="105" t="s">
        <v>7</v>
      </c>
      <c r="L18" s="69"/>
      <c r="M18" s="6"/>
      <c r="Q18" s="142"/>
      <c r="R18" s="139"/>
      <c r="AR18" s="137"/>
      <c r="AS18" s="137"/>
      <c r="AT18" s="137"/>
      <c r="AU18" s="137"/>
      <c r="AV18" s="137"/>
      <c r="AW18" s="137"/>
      <c r="AX18" s="137"/>
      <c r="AY18" s="137"/>
      <c r="AZ18" s="138"/>
    </row>
    <row r="19" spans="1:52" ht="16.5" customHeight="1" x14ac:dyDescent="0.25">
      <c r="A19" s="179"/>
      <c r="B19" s="78" t="s">
        <v>26</v>
      </c>
      <c r="C19" s="21" t="s">
        <v>104</v>
      </c>
      <c r="D19" s="35"/>
      <c r="E19" s="189"/>
      <c r="F19" s="190"/>
      <c r="G19" s="35"/>
      <c r="H19" s="173"/>
      <c r="I19" s="16"/>
      <c r="J19" s="16"/>
      <c r="K19" s="8"/>
      <c r="L19" s="69"/>
      <c r="M19" s="6"/>
      <c r="Q19" s="142"/>
      <c r="R19" s="139"/>
      <c r="AR19" s="137"/>
      <c r="AS19" s="137"/>
      <c r="AT19" s="137"/>
      <c r="AU19" s="137"/>
      <c r="AV19" s="137"/>
      <c r="AW19" s="137"/>
      <c r="AX19" s="137"/>
      <c r="AY19" s="137"/>
      <c r="AZ19" s="138"/>
    </row>
    <row r="20" spans="1:52" ht="16.5" customHeight="1" x14ac:dyDescent="0.25">
      <c r="A20" s="179"/>
      <c r="B20" s="28" t="s">
        <v>95</v>
      </c>
      <c r="C20" s="21" t="s">
        <v>151</v>
      </c>
      <c r="D20" s="16"/>
      <c r="E20" s="189"/>
      <c r="F20" s="190"/>
      <c r="G20" s="16"/>
      <c r="H20" s="173"/>
      <c r="I20" s="16"/>
      <c r="J20" s="16"/>
      <c r="K20" s="86"/>
      <c r="L20" s="69"/>
      <c r="M20" s="6"/>
      <c r="Q20" s="142"/>
      <c r="R20" s="139"/>
      <c r="AR20" s="137"/>
      <c r="AS20" s="137"/>
      <c r="AT20" s="137"/>
      <c r="AU20" s="137"/>
      <c r="AV20" s="137"/>
      <c r="AW20" s="137"/>
      <c r="AX20" s="137"/>
      <c r="AY20" s="137"/>
      <c r="AZ20" s="138"/>
    </row>
    <row r="21" spans="1:52" ht="16.5" customHeight="1" x14ac:dyDescent="0.25">
      <c r="A21" s="179"/>
      <c r="B21" s="28"/>
      <c r="C21" s="21" t="s">
        <v>152</v>
      </c>
      <c r="D21" s="16"/>
      <c r="E21" s="189"/>
      <c r="F21" s="190"/>
      <c r="G21" s="16"/>
      <c r="H21" s="173"/>
      <c r="I21" s="16"/>
      <c r="J21" s="16"/>
      <c r="K21" s="86"/>
      <c r="L21" s="69"/>
      <c r="M21" s="6"/>
      <c r="Q21" s="142"/>
      <c r="R21" s="139"/>
      <c r="AR21" s="137"/>
      <c r="AS21" s="137"/>
      <c r="AT21" s="137"/>
      <c r="AU21" s="137"/>
      <c r="AV21" s="137"/>
      <c r="AW21" s="137"/>
      <c r="AX21" s="137"/>
      <c r="AY21" s="137"/>
      <c r="AZ21" s="138"/>
    </row>
    <row r="22" spans="1:52" ht="16.5" customHeight="1" x14ac:dyDescent="0.25">
      <c r="A22" s="179"/>
      <c r="B22" s="28" t="s">
        <v>105</v>
      </c>
      <c r="C22" s="21" t="s">
        <v>150</v>
      </c>
      <c r="D22" s="35"/>
      <c r="E22" s="189"/>
      <c r="F22" s="190"/>
      <c r="G22" s="35"/>
      <c r="H22" s="173"/>
      <c r="I22" s="16"/>
      <c r="J22" s="16"/>
      <c r="K22" s="8"/>
      <c r="L22" s="69"/>
      <c r="M22" s="6"/>
      <c r="Q22" s="142"/>
      <c r="R22" s="139"/>
      <c r="AR22" s="137"/>
      <c r="AS22" s="137"/>
      <c r="AT22" s="137"/>
      <c r="AU22" s="137"/>
      <c r="AV22" s="137"/>
      <c r="AW22" s="137"/>
      <c r="AX22" s="137"/>
      <c r="AY22" s="137"/>
      <c r="AZ22" s="138"/>
    </row>
    <row r="23" spans="1:52" ht="16.5" customHeight="1" x14ac:dyDescent="0.25">
      <c r="A23" s="179"/>
      <c r="B23" s="28" t="s">
        <v>96</v>
      </c>
      <c r="C23" s="21" t="s">
        <v>130</v>
      </c>
      <c r="D23" s="35"/>
      <c r="E23" s="189"/>
      <c r="F23" s="190"/>
      <c r="G23" s="35"/>
      <c r="H23" s="173"/>
      <c r="I23" s="16"/>
      <c r="J23" s="16"/>
      <c r="K23" s="104" t="s">
        <v>7</v>
      </c>
      <c r="L23" s="69"/>
      <c r="M23" s="6"/>
      <c r="Q23" s="141"/>
      <c r="R23" s="139"/>
      <c r="AR23" s="137"/>
      <c r="AS23" s="137"/>
      <c r="AT23" s="137"/>
      <c r="AU23" s="137"/>
      <c r="AV23" s="137"/>
      <c r="AW23" s="137"/>
      <c r="AX23" s="137"/>
      <c r="AY23" s="137"/>
      <c r="AZ23" s="138"/>
    </row>
    <row r="24" spans="1:52" ht="16.5" customHeight="1" x14ac:dyDescent="0.25">
      <c r="A24" s="179"/>
      <c r="B24" s="28" t="s">
        <v>27</v>
      </c>
      <c r="C24" s="21" t="s">
        <v>129</v>
      </c>
      <c r="D24" s="35"/>
      <c r="E24" s="189"/>
      <c r="F24" s="190"/>
      <c r="G24" s="35"/>
      <c r="H24" s="173"/>
      <c r="I24" s="16"/>
      <c r="J24" s="16"/>
      <c r="K24" s="91" t="s">
        <v>119</v>
      </c>
      <c r="L24" s="69"/>
      <c r="M24" s="6"/>
      <c r="Q24" s="142"/>
      <c r="R24" s="139"/>
      <c r="AR24" s="137"/>
      <c r="AS24" s="137"/>
      <c r="AT24" s="137"/>
      <c r="AU24" s="137"/>
      <c r="AV24" s="137"/>
      <c r="AW24" s="137"/>
      <c r="AX24" s="137"/>
      <c r="AY24" s="137"/>
      <c r="AZ24" s="138"/>
    </row>
    <row r="25" spans="1:52" ht="16.5" customHeight="1" x14ac:dyDescent="0.25">
      <c r="A25" s="179"/>
      <c r="B25" s="28" t="s">
        <v>97</v>
      </c>
      <c r="C25" s="21" t="s">
        <v>106</v>
      </c>
      <c r="D25" s="35"/>
      <c r="E25" s="189"/>
      <c r="F25" s="190"/>
      <c r="G25" s="35"/>
      <c r="H25" s="173"/>
      <c r="I25" s="16"/>
      <c r="J25" s="16"/>
      <c r="K25" s="91" t="s">
        <v>120</v>
      </c>
      <c r="L25" s="69"/>
      <c r="M25" s="6"/>
      <c r="Q25" s="142"/>
      <c r="R25" s="139"/>
      <c r="AR25" s="137"/>
      <c r="AS25" s="137"/>
      <c r="AT25" s="137"/>
      <c r="AU25" s="137"/>
      <c r="AV25" s="137"/>
      <c r="AW25" s="137"/>
      <c r="AX25" s="137"/>
      <c r="AY25" s="137"/>
      <c r="AZ25" s="138"/>
    </row>
    <row r="26" spans="1:52" ht="16.5" customHeight="1" x14ac:dyDescent="0.25">
      <c r="A26" s="179"/>
      <c r="B26" s="28" t="s">
        <v>98</v>
      </c>
      <c r="C26" s="21" t="s">
        <v>107</v>
      </c>
      <c r="D26" s="35"/>
      <c r="E26" s="189"/>
      <c r="F26" s="190"/>
      <c r="G26" s="35"/>
      <c r="H26" s="173"/>
      <c r="I26" s="16"/>
      <c r="J26" s="16"/>
      <c r="K26" s="76" t="s">
        <v>121</v>
      </c>
      <c r="L26" s="69"/>
      <c r="M26" s="6"/>
      <c r="Q26" s="141"/>
      <c r="R26" s="139"/>
      <c r="AR26" s="137"/>
      <c r="AS26" s="137"/>
      <c r="AT26" s="137"/>
      <c r="AU26" s="137"/>
      <c r="AV26" s="137"/>
      <c r="AW26" s="137"/>
      <c r="AX26" s="137"/>
      <c r="AY26" s="137"/>
      <c r="AZ26" s="138"/>
    </row>
    <row r="27" spans="1:52" ht="16.5" customHeight="1" x14ac:dyDescent="0.25">
      <c r="A27" s="179"/>
      <c r="B27" s="28" t="s">
        <v>99</v>
      </c>
      <c r="C27" s="21" t="s">
        <v>108</v>
      </c>
      <c r="D27" s="35"/>
      <c r="E27" s="189"/>
      <c r="F27" s="190"/>
      <c r="G27" s="35"/>
      <c r="H27" s="173"/>
      <c r="I27" s="16"/>
      <c r="J27" s="16"/>
      <c r="K27" s="76" t="s">
        <v>122</v>
      </c>
      <c r="L27" s="69"/>
      <c r="M27" s="6"/>
      <c r="N27" s="132" t="s">
        <v>7</v>
      </c>
      <c r="Q27" s="141"/>
      <c r="R27" s="139"/>
      <c r="AR27" s="137"/>
      <c r="AS27" s="137"/>
      <c r="AT27" s="137"/>
      <c r="AU27" s="137"/>
      <c r="AV27" s="137"/>
      <c r="AW27" s="137"/>
      <c r="AX27" s="137"/>
      <c r="AY27" s="137"/>
      <c r="AZ27" s="138"/>
    </row>
    <row r="28" spans="1:52" ht="16.5" customHeight="1" x14ac:dyDescent="0.25">
      <c r="A28" s="179"/>
      <c r="B28" s="28"/>
      <c r="C28" s="88" t="s">
        <v>100</v>
      </c>
      <c r="D28" s="35"/>
      <c r="E28" s="189"/>
      <c r="F28" s="190"/>
      <c r="G28" s="35"/>
      <c r="H28" s="173"/>
      <c r="I28" s="16"/>
      <c r="J28" s="16"/>
      <c r="K28" s="92"/>
      <c r="L28" s="69"/>
      <c r="M28" s="6"/>
      <c r="Q28" s="141"/>
      <c r="R28" s="139"/>
      <c r="AR28" s="137"/>
      <c r="AS28" s="137"/>
      <c r="AT28" s="137"/>
      <c r="AU28" s="137"/>
      <c r="AV28" s="137"/>
      <c r="AW28" s="137"/>
      <c r="AX28" s="137"/>
      <c r="AY28" s="137"/>
      <c r="AZ28" s="138"/>
    </row>
    <row r="29" spans="1:52" ht="16.5" customHeight="1" x14ac:dyDescent="0.25">
      <c r="A29" s="179"/>
      <c r="B29" s="28" t="s">
        <v>111</v>
      </c>
      <c r="C29" s="21" t="s">
        <v>131</v>
      </c>
      <c r="D29" s="35"/>
      <c r="E29" s="189"/>
      <c r="F29" s="190"/>
      <c r="G29" s="35"/>
      <c r="H29" s="173"/>
      <c r="I29" s="16"/>
      <c r="J29" s="16"/>
      <c r="K29" s="92"/>
      <c r="L29" s="69"/>
      <c r="M29" s="6"/>
      <c r="Q29" s="141"/>
      <c r="R29" s="139"/>
      <c r="AR29" s="137"/>
      <c r="AS29" s="137"/>
      <c r="AT29" s="137"/>
      <c r="AU29" s="137"/>
      <c r="AV29" s="137"/>
      <c r="AW29" s="137"/>
      <c r="AX29" s="137"/>
      <c r="AY29" s="137"/>
      <c r="AZ29" s="138"/>
    </row>
    <row r="30" spans="1:52" ht="16.5" customHeight="1" x14ac:dyDescent="0.25">
      <c r="A30" s="179"/>
      <c r="B30" s="28"/>
      <c r="C30" s="21" t="s">
        <v>109</v>
      </c>
      <c r="D30" s="35"/>
      <c r="E30" s="189"/>
      <c r="F30" s="190"/>
      <c r="G30" s="35"/>
      <c r="H30" s="173"/>
      <c r="I30" s="16"/>
      <c r="J30" s="16"/>
      <c r="K30" s="86"/>
      <c r="L30" s="69"/>
      <c r="M30" s="6"/>
      <c r="Q30" s="141"/>
      <c r="R30" s="139"/>
      <c r="AR30" s="137"/>
      <c r="AS30" s="137"/>
      <c r="AT30" s="137"/>
      <c r="AU30" s="137"/>
      <c r="AV30" s="137"/>
      <c r="AW30" s="137"/>
      <c r="AX30" s="137"/>
      <c r="AY30" s="137"/>
      <c r="AZ30" s="138"/>
    </row>
    <row r="31" spans="1:52" ht="16.5" customHeight="1" x14ac:dyDescent="0.25">
      <c r="A31" s="179"/>
      <c r="B31" s="28" t="s">
        <v>97</v>
      </c>
      <c r="C31" s="21" t="s">
        <v>110</v>
      </c>
      <c r="D31" s="35"/>
      <c r="E31" s="189"/>
      <c r="F31" s="190"/>
      <c r="G31" s="35"/>
      <c r="H31" s="173"/>
      <c r="I31" s="16"/>
      <c r="J31" s="16"/>
      <c r="K31" s="86"/>
      <c r="L31" s="69"/>
      <c r="M31" s="6"/>
      <c r="Q31" s="141"/>
      <c r="R31" s="139"/>
      <c r="AR31" s="137"/>
      <c r="AS31" s="137"/>
      <c r="AT31" s="137"/>
      <c r="AU31" s="137"/>
      <c r="AV31" s="137"/>
      <c r="AW31" s="137"/>
      <c r="AX31" s="137"/>
      <c r="AY31" s="137"/>
      <c r="AZ31" s="138"/>
    </row>
    <row r="32" spans="1:52" ht="16.5" customHeight="1" x14ac:dyDescent="0.25">
      <c r="A32" s="179"/>
      <c r="B32" s="28"/>
      <c r="C32" s="88" t="s">
        <v>101</v>
      </c>
      <c r="D32" s="35"/>
      <c r="E32" s="189"/>
      <c r="F32" s="190"/>
      <c r="G32" s="35"/>
      <c r="H32" s="173"/>
      <c r="I32" s="16"/>
      <c r="J32" s="16"/>
      <c r="K32" s="86"/>
      <c r="L32" s="69"/>
      <c r="M32" s="6"/>
      <c r="Q32" s="141"/>
      <c r="R32" s="139"/>
      <c r="AR32" s="137"/>
      <c r="AS32" s="137"/>
      <c r="AT32" s="137"/>
      <c r="AU32" s="137"/>
      <c r="AV32" s="137"/>
      <c r="AW32" s="137"/>
      <c r="AX32" s="137"/>
      <c r="AY32" s="137"/>
      <c r="AZ32" s="138"/>
    </row>
    <row r="33" spans="1:52" ht="16.5" customHeight="1" x14ac:dyDescent="0.25">
      <c r="A33" s="179"/>
      <c r="B33" s="24" t="s">
        <v>117</v>
      </c>
      <c r="C33" s="22" t="str">
        <f>M82</f>
        <v>Der Tarif sieht keine Selbstbeteiligung vor.</v>
      </c>
      <c r="D33" s="35"/>
      <c r="E33" s="191"/>
      <c r="F33" s="192"/>
      <c r="G33" s="35"/>
      <c r="H33" s="174"/>
      <c r="I33" s="16"/>
      <c r="J33" s="16"/>
      <c r="K33" s="86"/>
      <c r="L33" s="69"/>
      <c r="M33" s="6"/>
      <c r="Q33" s="141"/>
      <c r="R33" s="139"/>
      <c r="AR33" s="137"/>
      <c r="AS33" s="137"/>
      <c r="AT33" s="137"/>
      <c r="AU33" s="137"/>
      <c r="AV33" s="137"/>
      <c r="AW33" s="137"/>
      <c r="AX33" s="137"/>
      <c r="AY33" s="137"/>
      <c r="AZ33" s="138"/>
    </row>
    <row r="34" spans="1:52" ht="6.75" customHeight="1" x14ac:dyDescent="0.25">
      <c r="A34" s="4"/>
      <c r="B34" s="16"/>
      <c r="C34" s="16"/>
      <c r="D34" s="16"/>
      <c r="E34" s="16"/>
      <c r="F34" s="16"/>
      <c r="G34" s="16"/>
      <c r="H34" s="16"/>
      <c r="I34" s="16"/>
      <c r="J34" s="16"/>
      <c r="K34" s="8"/>
      <c r="L34" s="69"/>
      <c r="M34" s="6"/>
      <c r="Q34" s="142"/>
      <c r="R34" s="139"/>
      <c r="AR34" s="137"/>
      <c r="AS34" s="137"/>
      <c r="AT34" s="137"/>
      <c r="AU34" s="137"/>
      <c r="AV34" s="137"/>
      <c r="AW34" s="137"/>
      <c r="AX34" s="137"/>
      <c r="AY34" s="137"/>
      <c r="AZ34" s="138"/>
    </row>
    <row r="35" spans="1:52" ht="16.5" customHeight="1" x14ac:dyDescent="0.25">
      <c r="A35" s="171" t="s">
        <v>38</v>
      </c>
      <c r="B35" s="23" t="s">
        <v>29</v>
      </c>
      <c r="C35" s="20" t="s">
        <v>145</v>
      </c>
      <c r="D35" s="16"/>
      <c r="E35" s="199" t="s">
        <v>154</v>
      </c>
      <c r="F35" s="200"/>
      <c r="G35" s="16"/>
      <c r="H35" s="172">
        <f ca="1">IF(Q36=FALSE,"–",LOOKUP(M67,Beitraege!1:1,INDIRECT("Beitraege!"&amp;Q91&amp;":"&amp;Q91,1)))</f>
        <v>15.34</v>
      </c>
      <c r="I35" s="19">
        <f>Q86</f>
        <v>0</v>
      </c>
      <c r="J35" s="19"/>
      <c r="K35" s="8" t="s">
        <v>84</v>
      </c>
      <c r="L35" s="69"/>
      <c r="M35" s="6"/>
      <c r="Q35" s="142"/>
      <c r="R35" s="139"/>
      <c r="AR35" s="137"/>
      <c r="AS35" s="137"/>
      <c r="AT35" s="137"/>
      <c r="AU35" s="137"/>
      <c r="AV35" s="137"/>
      <c r="AW35" s="137"/>
      <c r="AX35" s="137"/>
      <c r="AY35" s="137"/>
      <c r="AZ35" s="138"/>
    </row>
    <row r="36" spans="1:52" ht="16.5" customHeight="1" x14ac:dyDescent="0.25">
      <c r="A36" s="180"/>
      <c r="B36" s="25" t="s">
        <v>31</v>
      </c>
      <c r="C36" s="21" t="s">
        <v>32</v>
      </c>
      <c r="D36" s="16"/>
      <c r="E36" s="201"/>
      <c r="F36" s="202"/>
      <c r="G36" s="16"/>
      <c r="H36" s="173"/>
      <c r="I36" s="16"/>
      <c r="J36" s="16"/>
      <c r="K36" s="19" t="str">
        <f>R93</f>
        <v>gewünscht</v>
      </c>
      <c r="L36" s="69"/>
      <c r="M36" s="6"/>
      <c r="Q36" s="141" t="b">
        <v>1</v>
      </c>
      <c r="R36" s="139"/>
      <c r="AR36" s="137"/>
      <c r="AS36" s="137"/>
      <c r="AT36" s="137"/>
      <c r="AU36" s="137"/>
      <c r="AV36" s="137"/>
      <c r="AW36" s="137"/>
      <c r="AX36" s="137"/>
      <c r="AY36" s="137"/>
      <c r="AZ36" s="138"/>
    </row>
    <row r="37" spans="1:52" ht="15.75" customHeight="1" x14ac:dyDescent="0.25">
      <c r="A37" s="180"/>
      <c r="B37" s="24" t="s">
        <v>30</v>
      </c>
      <c r="C37" s="49" t="str">
        <f>M91</f>
        <v xml:space="preserve"> </v>
      </c>
      <c r="D37" s="16"/>
      <c r="E37" s="203"/>
      <c r="F37" s="204"/>
      <c r="G37" s="16"/>
      <c r="H37" s="174"/>
      <c r="I37" s="16"/>
      <c r="J37" s="16"/>
      <c r="K37" s="8"/>
      <c r="L37" s="69"/>
      <c r="M37" s="6"/>
      <c r="Q37" s="142"/>
      <c r="R37" s="139"/>
      <c r="AR37" s="137"/>
      <c r="AS37" s="137"/>
      <c r="AT37" s="137"/>
      <c r="AU37" s="137"/>
      <c r="AV37" s="137"/>
      <c r="AW37" s="137"/>
      <c r="AX37" s="137"/>
      <c r="AY37" s="137"/>
      <c r="AZ37" s="138"/>
    </row>
    <row r="38" spans="1:52" ht="6.75" customHeight="1" x14ac:dyDescent="0.25">
      <c r="A38" s="180"/>
      <c r="B38" s="16"/>
      <c r="C38" s="50"/>
      <c r="D38" s="16"/>
      <c r="E38" s="16"/>
      <c r="F38" s="16"/>
      <c r="G38" s="16"/>
      <c r="H38" s="16"/>
      <c r="I38" s="16"/>
      <c r="J38" s="16"/>
      <c r="K38" s="8"/>
      <c r="L38" s="69"/>
      <c r="M38" s="6"/>
      <c r="Q38" s="142"/>
      <c r="R38" s="139"/>
      <c r="AR38" s="137"/>
      <c r="AS38" s="137"/>
      <c r="AT38" s="137"/>
      <c r="AU38" s="137"/>
      <c r="AV38" s="137"/>
      <c r="AW38" s="137"/>
      <c r="AX38" s="137"/>
      <c r="AY38" s="137"/>
      <c r="AZ38" s="138"/>
    </row>
    <row r="39" spans="1:52" ht="16.5" customHeight="1" x14ac:dyDescent="0.25">
      <c r="A39" s="180"/>
      <c r="B39" s="26" t="s">
        <v>66</v>
      </c>
      <c r="C39" s="51" t="str">
        <f>IF(E39="KDTK85",C62,C66)</f>
        <v>100% inkl. GKV-Leistungen für Regelvers./Kunststoff-Füll.</v>
      </c>
      <c r="D39" s="16"/>
      <c r="E39" s="193" t="s">
        <v>153</v>
      </c>
      <c r="F39" s="194"/>
      <c r="G39" s="16"/>
      <c r="H39" s="172">
        <f ca="1">IF(Q40=FALSE,"–",LOOKUP(M67,Beitraege!1:1,INDIRECT("Beitraege!"&amp;Q99&amp;":"&amp;Q99,1)))</f>
        <v>20.59</v>
      </c>
      <c r="I39" s="16"/>
      <c r="J39" s="16"/>
      <c r="K39" s="8" t="s">
        <v>160</v>
      </c>
      <c r="L39" s="69"/>
      <c r="M39" s="6"/>
      <c r="Q39" s="142"/>
      <c r="R39" s="139"/>
      <c r="AR39" s="137"/>
      <c r="AS39" s="137"/>
      <c r="AT39" s="137"/>
      <c r="AU39" s="137"/>
      <c r="AV39" s="137"/>
      <c r="AW39" s="137"/>
      <c r="AX39" s="137"/>
      <c r="AY39" s="137"/>
      <c r="AZ39" s="138"/>
    </row>
    <row r="40" spans="1:52" ht="16.5" customHeight="1" x14ac:dyDescent="0.25">
      <c r="A40" s="180"/>
      <c r="B40" s="27"/>
      <c r="C40" s="52" t="str">
        <f>IF(E39="KDTK85",C63,C67)</f>
        <v>85% bzw. 90%** inkl. GKV-L für Kronen, Inlay, Implantate</v>
      </c>
      <c r="D40" s="16"/>
      <c r="E40" s="195"/>
      <c r="F40" s="196"/>
      <c r="G40" s="16"/>
      <c r="H40" s="173"/>
      <c r="I40" s="16"/>
      <c r="J40" s="16"/>
      <c r="K40" s="19" t="str">
        <f>R101</f>
        <v>gewünscht</v>
      </c>
      <c r="L40" s="69"/>
      <c r="M40" s="6"/>
      <c r="Q40" s="141" t="b">
        <v>1</v>
      </c>
      <c r="R40" s="139"/>
      <c r="AR40" s="137"/>
      <c r="AS40" s="137"/>
      <c r="AT40" s="137"/>
      <c r="AU40" s="137"/>
      <c r="AV40" s="137"/>
      <c r="AW40" s="137"/>
      <c r="AX40" s="137"/>
      <c r="AY40" s="137"/>
      <c r="AZ40" s="138"/>
    </row>
    <row r="41" spans="1:52" ht="16.5" customHeight="1" x14ac:dyDescent="0.25">
      <c r="A41" s="180"/>
      <c r="B41" s="24"/>
      <c r="C41" s="53" t="str">
        <f>IF(E39="KDTK85",C64,C68)</f>
        <v>50% für die vorstehenden Leistungen ohne GKV-Vorleistung</v>
      </c>
      <c r="D41" s="16"/>
      <c r="E41" s="197"/>
      <c r="F41" s="198"/>
      <c r="G41" s="16"/>
      <c r="H41" s="174"/>
      <c r="I41" s="16"/>
      <c r="J41" s="16"/>
      <c r="K41" s="8"/>
      <c r="L41" s="69"/>
      <c r="M41" s="6"/>
      <c r="Q41" s="142"/>
      <c r="R41" s="139"/>
      <c r="AR41" s="137"/>
      <c r="AS41" s="137"/>
      <c r="AT41" s="137"/>
      <c r="AU41" s="137"/>
      <c r="AV41" s="137"/>
      <c r="AW41" s="137"/>
      <c r="AX41" s="137"/>
      <c r="AY41" s="137"/>
      <c r="AZ41" s="138"/>
    </row>
    <row r="42" spans="1:52" ht="6.75" customHeight="1" x14ac:dyDescent="0.25">
      <c r="A42" s="4"/>
      <c r="B42" s="16"/>
      <c r="C42" s="16"/>
      <c r="D42" s="16"/>
      <c r="E42" s="16"/>
      <c r="F42" s="16"/>
      <c r="G42" s="16"/>
      <c r="H42" s="16"/>
      <c r="I42" s="16"/>
      <c r="J42" s="16"/>
      <c r="K42" s="8"/>
      <c r="L42" s="69"/>
      <c r="M42" s="6"/>
      <c r="Q42" s="142"/>
      <c r="R42" s="139"/>
      <c r="AR42" s="137"/>
      <c r="AS42" s="137"/>
      <c r="AT42" s="137"/>
      <c r="AU42" s="137"/>
      <c r="AV42" s="137"/>
      <c r="AW42" s="137"/>
      <c r="AX42" s="137"/>
      <c r="AY42" s="137"/>
      <c r="AZ42" s="138"/>
    </row>
    <row r="43" spans="1:52" ht="16.5" customHeight="1" x14ac:dyDescent="0.25">
      <c r="A43" s="171" t="s">
        <v>45</v>
      </c>
      <c r="B43" s="23" t="s">
        <v>39</v>
      </c>
      <c r="C43" s="51" t="str">
        <f>IF(O116=1,M117,IF(O116=2,M117,IF(O116=5,N137,IF(O116=6,M134,IF(O116=7,M135,M118)))))</f>
        <v>Zweibettzimmer</v>
      </c>
      <c r="D43" s="2"/>
      <c r="E43" s="187" t="s">
        <v>136</v>
      </c>
      <c r="F43" s="188"/>
      <c r="G43" s="16"/>
      <c r="H43" s="172">
        <f ca="1">IF(Q46=FALSE,"–",LOOKUP(M67,Beitraege!1:1,INDIRECT("Beitraege!"&amp;Q107&amp;":"&amp;Q107,1)))</f>
        <v>45</v>
      </c>
      <c r="I43" s="16"/>
      <c r="J43" s="16"/>
      <c r="K43" s="8"/>
      <c r="L43" s="69"/>
      <c r="M43" s="6"/>
      <c r="Q43" s="142"/>
      <c r="R43" s="139"/>
      <c r="AR43" s="137"/>
      <c r="AS43" s="137"/>
      <c r="AT43" s="137"/>
      <c r="AU43" s="137"/>
      <c r="AV43" s="137"/>
      <c r="AW43" s="137"/>
      <c r="AX43" s="137"/>
      <c r="AY43" s="137"/>
      <c r="AZ43" s="138"/>
    </row>
    <row r="44" spans="1:52" ht="16.5" customHeight="1" x14ac:dyDescent="0.25">
      <c r="A44" s="171"/>
      <c r="B44" s="28" t="s">
        <v>40</v>
      </c>
      <c r="C44" s="21" t="str">
        <f>IF(O116=5,M120,IF(O116=6,M136,IF(O116=7,M136,M120)))</f>
        <v>Privatärztliche Behandlung (auch Chefarzt)</v>
      </c>
      <c r="D44" s="16"/>
      <c r="E44" s="189"/>
      <c r="F44" s="190"/>
      <c r="G44" s="16"/>
      <c r="H44" s="173"/>
      <c r="I44" s="16"/>
      <c r="J44" s="16"/>
      <c r="K44" s="8" t="s">
        <v>161</v>
      </c>
      <c r="L44" s="69"/>
      <c r="M44" s="6"/>
      <c r="Q44" s="142"/>
      <c r="R44" s="139"/>
      <c r="AR44" s="137"/>
      <c r="AS44" s="137"/>
      <c r="AT44" s="137"/>
      <c r="AU44" s="137"/>
      <c r="AV44" s="137"/>
      <c r="AW44" s="137"/>
      <c r="AX44" s="137"/>
      <c r="AY44" s="137"/>
      <c r="AZ44" s="138"/>
    </row>
    <row r="45" spans="1:52" ht="16.5" customHeight="1" x14ac:dyDescent="0.25">
      <c r="A45" s="171"/>
      <c r="B45" s="28" t="s">
        <v>41</v>
      </c>
      <c r="C45" s="54" t="str">
        <f>IF(O116=5,M120,IF(O116=6,M121,IF(O116=7,M121,M122)))</f>
        <v>Freie Wahl und Übernahme der Differenzkosten</v>
      </c>
      <c r="D45" s="16"/>
      <c r="E45" s="189"/>
      <c r="F45" s="190"/>
      <c r="G45" s="16"/>
      <c r="H45" s="173"/>
      <c r="I45" s="16"/>
      <c r="J45" s="16"/>
      <c r="K45" s="19" t="str">
        <f>R109</f>
        <v>gewünscht</v>
      </c>
      <c r="L45" s="69"/>
      <c r="M45" s="6"/>
      <c r="N45" s="132">
        <f>IF(E43="KS1",1,IF(E43="KS2",1,IF(E43="KS1/KBCK",1,IF(E43="KS2/KBCK",1,0))))</f>
        <v>0</v>
      </c>
      <c r="O45" s="133">
        <f>IF(M67&gt;39,1,IF(M67&lt;20,1,0))</f>
        <v>1</v>
      </c>
      <c r="P45" s="133">
        <f>N45+O45</f>
        <v>1</v>
      </c>
      <c r="Q45" s="142"/>
      <c r="R45" s="139"/>
      <c r="AR45" s="137"/>
      <c r="AS45" s="137"/>
      <c r="AT45" s="137"/>
      <c r="AU45" s="137"/>
      <c r="AV45" s="137"/>
      <c r="AW45" s="137"/>
      <c r="AX45" s="137"/>
      <c r="AY45" s="137"/>
      <c r="AZ45" s="138"/>
    </row>
    <row r="46" spans="1:52" ht="16.5" customHeight="1" x14ac:dyDescent="0.25">
      <c r="A46" s="171"/>
      <c r="B46" s="25" t="s">
        <v>44</v>
      </c>
      <c r="C46" s="52" t="str">
        <f>IF(O116=1,M127,IF(O116=2,M127,IF(O116=3,M128,IF(O116=4,M128,M144))))</f>
        <v>Krankenhaustagegeld bei Leistungsverzicht 20 EUR</v>
      </c>
      <c r="D46" s="16"/>
      <c r="E46" s="189"/>
      <c r="F46" s="190"/>
      <c r="G46" s="16"/>
      <c r="H46" s="173"/>
      <c r="I46" s="16"/>
      <c r="J46" s="16"/>
      <c r="K46" s="101" t="s">
        <v>143</v>
      </c>
      <c r="L46" s="101"/>
      <c r="M46" s="102"/>
      <c r="Q46" s="141" t="b">
        <v>1</v>
      </c>
      <c r="R46" s="139"/>
      <c r="AR46" s="137"/>
      <c r="AS46" s="137"/>
      <c r="AT46" s="137"/>
      <c r="AU46" s="137"/>
      <c r="AV46" s="137"/>
      <c r="AW46" s="137"/>
      <c r="AX46" s="137"/>
      <c r="AY46" s="137"/>
      <c r="AZ46" s="138"/>
    </row>
    <row r="47" spans="1:52" ht="16.5" customHeight="1" x14ac:dyDescent="0.25">
      <c r="A47" s="171"/>
      <c r="B47" s="28" t="str">
        <f>IF(E43="SU9",M130,M129)</f>
        <v xml:space="preserve"> Kurzfristige Termine:</v>
      </c>
      <c r="C47" s="21" t="str">
        <f>M133</f>
        <v>Untersuchungstermin bei anerkannten Spezialisten</v>
      </c>
      <c r="D47" s="16"/>
      <c r="E47" s="189"/>
      <c r="F47" s="190"/>
      <c r="G47" s="16"/>
      <c r="H47" s="173"/>
      <c r="I47" s="16"/>
      <c r="J47" s="16"/>
      <c r="K47" s="101" t="s">
        <v>144</v>
      </c>
      <c r="L47" s="101"/>
      <c r="M47" s="102"/>
      <c r="Q47" s="142"/>
      <c r="R47" s="139"/>
      <c r="AR47" s="137"/>
      <c r="AS47" s="137"/>
      <c r="AT47" s="137"/>
      <c r="AU47" s="137"/>
      <c r="AV47" s="137"/>
      <c r="AW47" s="137"/>
      <c r="AX47" s="137"/>
      <c r="AY47" s="137"/>
      <c r="AZ47" s="138"/>
    </row>
    <row r="48" spans="1:52" ht="16.5" customHeight="1" x14ac:dyDescent="0.25">
      <c r="A48" s="171"/>
      <c r="B48" s="24" t="s">
        <v>43</v>
      </c>
      <c r="C48" s="53" t="s">
        <v>142</v>
      </c>
      <c r="D48" s="16"/>
      <c r="E48" s="191"/>
      <c r="F48" s="192"/>
      <c r="G48" s="16"/>
      <c r="H48" s="174"/>
      <c r="I48" s="16"/>
      <c r="J48" s="16"/>
      <c r="K48" s="79"/>
      <c r="L48" s="79"/>
      <c r="M48" s="79"/>
      <c r="Q48" s="141"/>
      <c r="R48" s="139"/>
      <c r="AR48" s="137"/>
      <c r="AS48" s="137"/>
      <c r="AT48" s="137"/>
      <c r="AU48" s="137"/>
      <c r="AV48" s="137"/>
      <c r="AW48" s="137"/>
      <c r="AX48" s="137"/>
      <c r="AY48" s="137"/>
      <c r="AZ48" s="138"/>
    </row>
    <row r="49" spans="1:52" ht="6" customHeight="1" x14ac:dyDescent="0.25">
      <c r="A49" s="4"/>
      <c r="B49" s="84"/>
      <c r="C49" s="85"/>
      <c r="D49" s="35"/>
      <c r="E49" s="207"/>
      <c r="F49" s="207"/>
      <c r="G49" s="35"/>
      <c r="H49" s="90"/>
      <c r="I49" s="16"/>
      <c r="J49" s="16"/>
      <c r="K49" s="209" t="s">
        <v>68</v>
      </c>
      <c r="L49" s="81"/>
      <c r="M49" s="81"/>
      <c r="Q49" s="142"/>
      <c r="R49" s="139"/>
      <c r="AR49" s="137"/>
      <c r="AS49" s="137"/>
      <c r="AT49" s="137"/>
      <c r="AU49" s="137"/>
      <c r="AV49" s="137"/>
      <c r="AW49" s="137"/>
      <c r="AX49" s="137"/>
      <c r="AY49" s="137"/>
      <c r="AZ49" s="138"/>
    </row>
    <row r="50" spans="1:52" ht="4.5" customHeight="1" x14ac:dyDescent="0.25">
      <c r="A50" s="4"/>
      <c r="B50" s="16"/>
      <c r="C50" s="16"/>
      <c r="D50" s="16"/>
      <c r="E50" s="16"/>
      <c r="F50" s="16"/>
      <c r="G50" s="16"/>
      <c r="H50" s="16"/>
      <c r="I50" s="16"/>
      <c r="J50" s="16"/>
      <c r="K50" s="209"/>
      <c r="L50" s="208"/>
      <c r="M50" s="208"/>
      <c r="R50" s="139"/>
      <c r="AR50" s="137"/>
      <c r="AS50" s="137"/>
      <c r="AT50" s="137"/>
      <c r="AU50" s="137"/>
      <c r="AV50" s="137"/>
      <c r="AW50" s="137"/>
      <c r="AX50" s="137"/>
      <c r="AY50" s="137"/>
      <c r="AZ50" s="138"/>
    </row>
    <row r="51" spans="1:52" ht="3.75" customHeight="1" x14ac:dyDescent="0.25">
      <c r="A51" s="4"/>
      <c r="B51" s="18"/>
      <c r="C51" s="18"/>
      <c r="D51" s="18"/>
      <c r="E51" s="18"/>
      <c r="F51" s="18"/>
      <c r="G51" s="18"/>
      <c r="H51" s="18"/>
      <c r="I51" s="38"/>
      <c r="J51" s="38"/>
      <c r="K51" s="209"/>
      <c r="L51" s="208"/>
      <c r="M51" s="208"/>
      <c r="R51" s="139"/>
      <c r="AR51" s="137"/>
      <c r="AS51" s="137"/>
      <c r="AT51" s="137"/>
      <c r="AU51" s="137"/>
      <c r="AV51" s="137"/>
      <c r="AW51" s="137"/>
      <c r="AX51" s="137"/>
      <c r="AY51" s="137"/>
      <c r="AZ51" s="138"/>
    </row>
    <row r="52" spans="1:52" ht="2.25" customHeight="1" x14ac:dyDescent="0.25">
      <c r="A52" s="4"/>
      <c r="B52" s="16"/>
      <c r="C52" s="16"/>
      <c r="D52" s="16"/>
      <c r="E52" s="16"/>
      <c r="F52" s="16"/>
      <c r="G52" s="16"/>
      <c r="H52" s="16"/>
      <c r="I52" s="16"/>
      <c r="J52" s="16"/>
      <c r="K52" s="209"/>
      <c r="L52" s="208"/>
      <c r="M52" s="208"/>
      <c r="R52" s="139"/>
      <c r="AR52" s="137"/>
      <c r="AS52" s="137"/>
      <c r="AT52" s="137"/>
      <c r="AU52" s="137"/>
      <c r="AV52" s="137"/>
      <c r="AW52" s="137"/>
      <c r="AX52" s="137"/>
      <c r="AY52" s="137"/>
      <c r="AZ52" s="138"/>
    </row>
    <row r="53" spans="1:52" ht="3" customHeight="1" x14ac:dyDescent="0.25">
      <c r="A53" s="4"/>
      <c r="B53" s="16"/>
      <c r="C53" s="178" t="s">
        <v>60</v>
      </c>
      <c r="D53" s="178"/>
      <c r="E53" s="178"/>
      <c r="F53" s="178"/>
      <c r="G53" s="16"/>
      <c r="H53" s="177">
        <f ca="1">P215</f>
        <v>275.52999999999997</v>
      </c>
      <c r="I53" s="16"/>
      <c r="J53" s="16"/>
      <c r="K53" s="209"/>
      <c r="L53" s="208"/>
      <c r="M53" s="208"/>
      <c r="R53" s="139"/>
      <c r="AR53" s="137"/>
      <c r="AS53" s="137"/>
      <c r="AT53" s="137"/>
      <c r="AU53" s="137"/>
      <c r="AV53" s="137"/>
      <c r="AW53" s="137"/>
      <c r="AX53" s="137"/>
      <c r="AY53" s="137"/>
      <c r="AZ53" s="138"/>
    </row>
    <row r="54" spans="1:52" ht="12.75" customHeight="1" x14ac:dyDescent="0.25">
      <c r="A54" s="4"/>
      <c r="B54" s="16"/>
      <c r="C54" s="178"/>
      <c r="D54" s="178"/>
      <c r="E54" s="178"/>
      <c r="F54" s="178"/>
      <c r="G54" s="16"/>
      <c r="H54" s="177"/>
      <c r="I54" s="16"/>
      <c r="J54" s="16"/>
      <c r="K54" s="19" t="str">
        <f>R203</f>
        <v>gewünscht</v>
      </c>
      <c r="L54" s="70"/>
      <c r="M54" s="71"/>
      <c r="Q54" s="141" t="b">
        <v>1</v>
      </c>
      <c r="R54" s="139"/>
      <c r="AR54" s="137"/>
      <c r="AS54" s="137"/>
      <c r="AT54" s="137"/>
      <c r="AU54" s="137"/>
      <c r="AV54" s="137"/>
      <c r="AW54" s="137"/>
      <c r="AX54" s="137"/>
      <c r="AY54" s="137"/>
      <c r="AZ54" s="138"/>
    </row>
    <row r="55" spans="1:52" ht="34.5" customHeight="1" x14ac:dyDescent="0.25">
      <c r="A55" s="4"/>
      <c r="B55" s="205" t="s">
        <v>155</v>
      </c>
      <c r="C55" s="206"/>
      <c r="D55" s="206"/>
      <c r="E55" s="206"/>
      <c r="F55" s="206"/>
      <c r="G55" s="206"/>
      <c r="H55" s="206"/>
      <c r="I55" s="16"/>
      <c r="J55" s="16"/>
      <c r="K55" s="80"/>
      <c r="L55" s="70"/>
      <c r="M55" s="71"/>
      <c r="R55" s="139"/>
      <c r="AR55" s="137"/>
      <c r="AS55" s="137"/>
      <c r="AT55" s="137"/>
      <c r="AU55" s="137"/>
      <c r="AV55" s="137"/>
      <c r="AW55" s="137"/>
      <c r="AX55" s="137"/>
      <c r="AY55" s="137"/>
      <c r="AZ55" s="138"/>
    </row>
    <row r="56" spans="1:52" ht="14.25" customHeight="1" x14ac:dyDescent="0.25">
      <c r="A56" s="4"/>
      <c r="B56" s="36"/>
      <c r="C56" s="36"/>
      <c r="D56" s="36"/>
      <c r="E56" s="36"/>
      <c r="F56" s="36"/>
      <c r="G56" s="36"/>
      <c r="H56" s="36"/>
      <c r="I56" s="16"/>
      <c r="J56" s="16"/>
      <c r="K56" s="8"/>
      <c r="L56" s="69"/>
      <c r="M56" s="68"/>
      <c r="R56" s="139"/>
      <c r="AR56" s="137"/>
      <c r="AS56" s="137"/>
      <c r="AT56" s="137"/>
      <c r="AU56" s="137"/>
      <c r="AV56" s="137"/>
      <c r="AW56" s="137"/>
      <c r="AX56" s="137"/>
      <c r="AY56" s="137"/>
      <c r="AZ56" s="138"/>
    </row>
    <row r="57" spans="1:52" ht="16.5" customHeight="1" x14ac:dyDescent="0.2">
      <c r="A57" s="4"/>
      <c r="B57" s="184" t="s">
        <v>162</v>
      </c>
      <c r="C57" s="184"/>
      <c r="D57" s="184"/>
      <c r="E57" s="184"/>
      <c r="F57" s="184"/>
      <c r="G57" s="184"/>
      <c r="H57" s="184"/>
      <c r="I57" s="39"/>
      <c r="J57" s="39"/>
      <c r="K57" s="8"/>
      <c r="L57" s="69"/>
      <c r="M57" s="68"/>
      <c r="R57" s="139"/>
      <c r="AR57" s="137"/>
      <c r="AS57" s="137"/>
      <c r="AT57" s="137"/>
      <c r="AU57" s="137"/>
      <c r="AV57" s="137"/>
      <c r="AW57" s="137"/>
      <c r="AX57" s="137"/>
      <c r="AY57" s="137"/>
      <c r="AZ57" s="138"/>
    </row>
    <row r="58" spans="1:52" ht="16.5" customHeight="1" x14ac:dyDescent="0.2">
      <c r="A58" s="4"/>
      <c r="B58" s="184" t="s">
        <v>61</v>
      </c>
      <c r="C58" s="184"/>
      <c r="D58" s="184"/>
      <c r="E58" s="184"/>
      <c r="F58" s="184"/>
      <c r="G58" s="184"/>
      <c r="H58" s="184"/>
      <c r="I58" s="39"/>
      <c r="J58" s="39"/>
      <c r="K58" s="8"/>
      <c r="L58" s="69"/>
      <c r="M58" s="68"/>
      <c r="R58" s="139"/>
      <c r="AR58" s="137"/>
      <c r="AS58" s="137"/>
      <c r="AT58" s="137"/>
      <c r="AU58" s="137"/>
      <c r="AV58" s="137"/>
      <c r="AW58" s="137"/>
      <c r="AX58" s="137"/>
      <c r="AY58" s="137"/>
      <c r="AZ58" s="138"/>
    </row>
    <row r="59" spans="1:52" s="133" customFormat="1" ht="11.25" customHeight="1" x14ac:dyDescent="0.2">
      <c r="A59" s="160"/>
      <c r="N59" s="132"/>
      <c r="R59" s="139"/>
      <c r="AR59" s="137"/>
      <c r="AS59" s="137"/>
      <c r="AT59" s="137"/>
      <c r="AU59" s="137"/>
      <c r="AV59" s="137"/>
      <c r="AW59" s="137"/>
      <c r="AX59" s="137"/>
      <c r="AY59" s="137"/>
      <c r="AZ59" s="138"/>
    </row>
    <row r="60" spans="1:52" s="133" customFormat="1" ht="18" customHeight="1" x14ac:dyDescent="0.2">
      <c r="M60" s="133" t="s">
        <v>6</v>
      </c>
      <c r="N60" s="132"/>
      <c r="P60" s="140"/>
      <c r="S60" s="140"/>
      <c r="T60" s="140"/>
      <c r="U60" s="140"/>
    </row>
    <row r="61" spans="1:52" s="133" customFormat="1" x14ac:dyDescent="0.2">
      <c r="N61" s="132"/>
    </row>
    <row r="62" spans="1:52" s="133" customFormat="1" ht="15" x14ac:dyDescent="0.2">
      <c r="C62" s="161" t="s">
        <v>156</v>
      </c>
      <c r="H62" s="133" t="s">
        <v>153</v>
      </c>
      <c r="M62" s="136" t="s">
        <v>4</v>
      </c>
      <c r="N62" s="132"/>
      <c r="P62" s="143"/>
      <c r="Q62" s="140"/>
    </row>
    <row r="63" spans="1:52" s="133" customFormat="1" x14ac:dyDescent="0.2">
      <c r="C63" s="162" t="s">
        <v>157</v>
      </c>
      <c r="H63" s="133" t="s">
        <v>148</v>
      </c>
      <c r="M63" s="133" t="s">
        <v>9</v>
      </c>
      <c r="N63" s="132"/>
      <c r="P63" s="144"/>
    </row>
    <row r="64" spans="1:52" s="133" customFormat="1" x14ac:dyDescent="0.2">
      <c r="C64" s="162" t="s">
        <v>158</v>
      </c>
      <c r="H64" s="133">
        <f>IF(E39="KDTP100",1,0)</f>
        <v>0</v>
      </c>
      <c r="M64" s="139" t="s">
        <v>10</v>
      </c>
      <c r="N64" s="132"/>
    </row>
    <row r="65" spans="3:21" s="133" customFormat="1" x14ac:dyDescent="0.2">
      <c r="M65" s="141">
        <f>IF(K3="für Herrn",1,2)</f>
        <v>1</v>
      </c>
      <c r="N65" s="132"/>
    </row>
    <row r="66" spans="3:21" s="133" customFormat="1" x14ac:dyDescent="0.2">
      <c r="C66" s="133" t="s">
        <v>146</v>
      </c>
      <c r="K66" s="163"/>
      <c r="L66" s="140"/>
      <c r="M66" s="136" t="s">
        <v>20</v>
      </c>
      <c r="N66" s="132"/>
    </row>
    <row r="67" spans="3:21" s="133" customFormat="1" x14ac:dyDescent="0.2">
      <c r="C67" s="133" t="s">
        <v>36</v>
      </c>
      <c r="K67" s="163"/>
      <c r="L67" s="140"/>
      <c r="M67" s="141">
        <f>2021-K9</f>
        <v>41</v>
      </c>
      <c r="N67" s="132"/>
      <c r="R67" s="139"/>
    </row>
    <row r="68" spans="3:21" s="133" customFormat="1" x14ac:dyDescent="0.2">
      <c r="C68" s="133" t="s">
        <v>147</v>
      </c>
      <c r="K68" s="163"/>
      <c r="L68" s="140"/>
      <c r="M68" s="133" t="s">
        <v>58</v>
      </c>
      <c r="N68" s="132"/>
      <c r="R68" s="139"/>
    </row>
    <row r="69" spans="3:21" s="133" customFormat="1" x14ac:dyDescent="0.2">
      <c r="M69" s="133" t="str">
        <f>CONCATENATE(K3," ",K6)</f>
        <v>für Herrn Max Mustermann</v>
      </c>
      <c r="N69" s="132"/>
      <c r="R69" s="139"/>
    </row>
    <row r="70" spans="3:21" s="133" customFormat="1" x14ac:dyDescent="0.2">
      <c r="N70" s="145"/>
      <c r="O70" s="146" t="s">
        <v>7</v>
      </c>
      <c r="P70" s="146"/>
    </row>
    <row r="71" spans="3:21" s="133" customFormat="1" ht="12" customHeight="1" x14ac:dyDescent="0.2">
      <c r="N71" s="145"/>
      <c r="O71" s="146"/>
      <c r="P71" s="146"/>
    </row>
    <row r="72" spans="3:21" s="133" customFormat="1" x14ac:dyDescent="0.2">
      <c r="M72" s="133" t="s">
        <v>112</v>
      </c>
      <c r="N72" s="145"/>
      <c r="O72" s="146"/>
      <c r="P72" s="146"/>
      <c r="Q72" s="133" t="s">
        <v>80</v>
      </c>
    </row>
    <row r="73" spans="3:21" s="133" customFormat="1" x14ac:dyDescent="0.2">
      <c r="M73" s="133" t="s">
        <v>113</v>
      </c>
      <c r="N73" s="145"/>
      <c r="O73" s="146"/>
      <c r="P73" s="146"/>
      <c r="Q73" s="133" t="s">
        <v>23</v>
      </c>
      <c r="R73" s="133" t="s">
        <v>24</v>
      </c>
    </row>
    <row r="74" spans="3:21" s="133" customFormat="1" x14ac:dyDescent="0.2">
      <c r="M74" s="133" t="s">
        <v>114</v>
      </c>
      <c r="N74" s="132"/>
      <c r="Q74" s="141">
        <f>MATCH(E16,Beitraege!B1:B28,0)</f>
        <v>2</v>
      </c>
      <c r="R74" s="141" t="s">
        <v>21</v>
      </c>
    </row>
    <row r="75" spans="3:21" s="133" customFormat="1" ht="15.75" x14ac:dyDescent="0.2">
      <c r="M75" s="133" t="s">
        <v>115</v>
      </c>
      <c r="N75" s="147" t="s">
        <v>15</v>
      </c>
      <c r="O75" s="148"/>
      <c r="P75" s="148"/>
      <c r="Q75" s="149"/>
      <c r="R75" s="141" t="s">
        <v>22</v>
      </c>
      <c r="S75" s="148"/>
      <c r="T75" s="148"/>
      <c r="U75" s="149"/>
    </row>
    <row r="76" spans="3:21" s="133" customFormat="1" ht="14.25" customHeight="1" x14ac:dyDescent="0.2">
      <c r="M76" s="151"/>
      <c r="N76" s="150" t="s">
        <v>7</v>
      </c>
      <c r="O76" s="151"/>
      <c r="P76" s="151"/>
      <c r="R76" s="141" t="str">
        <f>IF(Q17=TRUE,R74,R75)</f>
        <v>gewünscht</v>
      </c>
      <c r="S76" s="151"/>
      <c r="T76" s="151"/>
      <c r="U76" s="151"/>
    </row>
    <row r="77" spans="3:21" s="133" customFormat="1" ht="14.25" customHeight="1" x14ac:dyDescent="0.2">
      <c r="M77" s="152" t="s">
        <v>116</v>
      </c>
      <c r="N77" s="150"/>
      <c r="O77" s="151"/>
      <c r="P77" s="151"/>
      <c r="R77" s="151"/>
      <c r="S77" s="151"/>
      <c r="T77" s="151"/>
      <c r="U77" s="151"/>
    </row>
    <row r="78" spans="3:21" s="133" customFormat="1" ht="14.25" x14ac:dyDescent="0.2">
      <c r="M78" s="141" t="s">
        <v>134</v>
      </c>
      <c r="N78" s="152"/>
      <c r="O78" s="152"/>
      <c r="P78" s="152"/>
      <c r="S78" s="151"/>
      <c r="T78" s="151"/>
      <c r="U78" s="151"/>
    </row>
    <row r="79" spans="3:21" s="133" customFormat="1" x14ac:dyDescent="0.2">
      <c r="M79" s="141" t="s">
        <v>133</v>
      </c>
      <c r="N79" s="132"/>
      <c r="O79" s="141"/>
      <c r="P79" s="141"/>
      <c r="Q79" s="141"/>
      <c r="R79" s="141"/>
      <c r="S79" s="141"/>
      <c r="T79" s="141"/>
      <c r="U79" s="141"/>
    </row>
    <row r="80" spans="3:21" s="133" customFormat="1" x14ac:dyDescent="0.2">
      <c r="M80" s="141" t="s">
        <v>132</v>
      </c>
      <c r="N80" s="132"/>
      <c r="O80" s="141"/>
      <c r="P80" s="141"/>
      <c r="Q80" s="141"/>
      <c r="R80" s="141"/>
      <c r="S80" s="141"/>
      <c r="T80" s="141"/>
      <c r="U80" s="141"/>
    </row>
    <row r="81" spans="13:21" s="133" customFormat="1" x14ac:dyDescent="0.2">
      <c r="M81" s="141" t="str">
        <f>IF(M67&lt;20,M78,M79)</f>
        <v>Die Selbstbeteiligung beträgt jährlich 300 EUR.</v>
      </c>
      <c r="N81" s="132"/>
      <c r="O81" s="141"/>
      <c r="P81" s="141"/>
      <c r="Q81" s="141"/>
      <c r="R81" s="141"/>
      <c r="S81" s="141"/>
      <c r="T81" s="141"/>
      <c r="U81" s="141"/>
    </row>
    <row r="82" spans="13:21" s="133" customFormat="1" ht="14.25" x14ac:dyDescent="0.2">
      <c r="M82" s="141" t="str">
        <f>IF(E16="KAMP / 0",M80,IF(E16="KAMPR / 0",M80,M81))</f>
        <v>Der Tarif sieht keine Selbstbeteiligung vor.</v>
      </c>
      <c r="N82" s="132"/>
      <c r="O82" s="141"/>
      <c r="P82" s="141"/>
      <c r="R82" s="151"/>
      <c r="S82" s="141"/>
      <c r="T82" s="141"/>
      <c r="U82" s="141"/>
    </row>
    <row r="83" spans="13:21" s="133" customFormat="1" x14ac:dyDescent="0.2">
      <c r="M83" s="141"/>
      <c r="N83" s="132"/>
      <c r="O83" s="141"/>
      <c r="P83" s="141"/>
      <c r="S83" s="141"/>
      <c r="T83" s="141"/>
      <c r="U83" s="141"/>
    </row>
    <row r="84" spans="13:21" s="133" customFormat="1" x14ac:dyDescent="0.2">
      <c r="M84" s="141" t="s">
        <v>123</v>
      </c>
      <c r="N84" s="132"/>
      <c r="O84" s="141"/>
      <c r="P84" s="141"/>
      <c r="Q84" s="141"/>
      <c r="R84" s="141"/>
      <c r="S84" s="141"/>
      <c r="T84" s="141"/>
      <c r="U84" s="141"/>
    </row>
    <row r="85" spans="13:21" s="133" customFormat="1" x14ac:dyDescent="0.2">
      <c r="M85" s="141">
        <f ca="1">IF(H16=" -",1,2)</f>
        <v>2</v>
      </c>
      <c r="N85" s="132"/>
      <c r="O85" s="141"/>
      <c r="P85" s="141"/>
      <c r="Q85" s="141"/>
      <c r="R85" s="141"/>
      <c r="S85" s="141"/>
      <c r="T85" s="141"/>
      <c r="U85" s="141"/>
    </row>
    <row r="86" spans="13:21" s="133" customFormat="1" x14ac:dyDescent="0.2">
      <c r="M86" s="141"/>
      <c r="N86" s="132"/>
      <c r="O86" s="141"/>
      <c r="P86" s="141"/>
      <c r="Q86" s="141"/>
      <c r="R86" s="141"/>
      <c r="S86" s="141"/>
      <c r="T86" s="141"/>
      <c r="U86" s="141"/>
    </row>
    <row r="87" spans="13:21" s="133" customFormat="1" x14ac:dyDescent="0.2">
      <c r="N87" s="153"/>
      <c r="O87" s="154"/>
      <c r="P87" s="154"/>
      <c r="Q87" s="141"/>
      <c r="R87" s="141"/>
      <c r="S87" s="141"/>
      <c r="T87" s="141"/>
      <c r="U87" s="141"/>
    </row>
    <row r="88" spans="13:21" s="133" customFormat="1" x14ac:dyDescent="0.2">
      <c r="M88" s="133" t="s">
        <v>83</v>
      </c>
      <c r="N88" s="132"/>
      <c r="O88" s="141"/>
      <c r="P88" s="141"/>
      <c r="Q88" s="141"/>
      <c r="R88" s="141"/>
      <c r="S88" s="141"/>
      <c r="T88" s="141"/>
      <c r="U88" s="141"/>
    </row>
    <row r="89" spans="13:21" s="133" customFormat="1" ht="14.25" x14ac:dyDescent="0.2">
      <c r="M89" s="133" t="s">
        <v>159</v>
      </c>
      <c r="N89" s="132"/>
      <c r="O89" s="141"/>
      <c r="P89" s="141"/>
      <c r="Q89" s="133" t="s">
        <v>82</v>
      </c>
      <c r="R89" s="151"/>
      <c r="S89" s="141"/>
      <c r="T89" s="141"/>
      <c r="U89" s="141"/>
    </row>
    <row r="90" spans="13:21" s="133" customFormat="1" x14ac:dyDescent="0.2">
      <c r="M90" s="154" t="s">
        <v>33</v>
      </c>
      <c r="N90" s="132"/>
      <c r="O90" s="141"/>
      <c r="P90" s="141"/>
      <c r="Q90" s="133" t="s">
        <v>23</v>
      </c>
      <c r="R90" s="133" t="s">
        <v>24</v>
      </c>
      <c r="S90" s="141"/>
      <c r="T90" s="141"/>
      <c r="U90" s="141"/>
    </row>
    <row r="91" spans="13:21" s="133" customFormat="1" x14ac:dyDescent="0.2">
      <c r="M91" s="141" t="str">
        <f>IF(K9&gt;=2004,M89,N76)</f>
        <v xml:space="preserve"> </v>
      </c>
      <c r="N91" s="132"/>
      <c r="O91" s="141"/>
      <c r="P91" s="141"/>
      <c r="Q91" s="141">
        <f>MATCH(E35,Beitraege!B1:B28,0)</f>
        <v>6</v>
      </c>
      <c r="R91" s="141" t="s">
        <v>21</v>
      </c>
      <c r="S91" s="141"/>
      <c r="T91" s="141"/>
      <c r="U91" s="141"/>
    </row>
    <row r="92" spans="13:21" s="133" customFormat="1" x14ac:dyDescent="0.2">
      <c r="M92" s="141" t="s">
        <v>34</v>
      </c>
      <c r="N92" s="132"/>
      <c r="O92" s="141"/>
      <c r="P92" s="141"/>
      <c r="Q92" s="141"/>
      <c r="R92" s="141" t="s">
        <v>22</v>
      </c>
      <c r="S92" s="141"/>
      <c r="T92" s="141"/>
      <c r="U92" s="141"/>
    </row>
    <row r="93" spans="13:21" s="133" customFormat="1" x14ac:dyDescent="0.2">
      <c r="M93" s="141">
        <f>IF(M67&gt;17,1,2)</f>
        <v>1</v>
      </c>
      <c r="N93" s="132"/>
      <c r="O93" s="141"/>
      <c r="P93" s="141"/>
      <c r="Q93" s="141"/>
      <c r="R93" s="141" t="str">
        <f>IF(Q36=TRUE,R91,R92)</f>
        <v>gewünscht</v>
      </c>
      <c r="S93" s="141"/>
      <c r="T93" s="141"/>
      <c r="U93" s="141"/>
    </row>
    <row r="94" spans="13:21" s="133" customFormat="1" x14ac:dyDescent="0.2">
      <c r="N94" s="132"/>
      <c r="O94" s="141"/>
      <c r="P94" s="141"/>
      <c r="Q94" s="141"/>
      <c r="R94" s="141"/>
      <c r="S94" s="141"/>
      <c r="T94" s="141"/>
      <c r="U94" s="141"/>
    </row>
    <row r="95" spans="13:21" s="133" customFormat="1" x14ac:dyDescent="0.2">
      <c r="N95" s="132"/>
      <c r="T95" s="141"/>
      <c r="U95" s="141"/>
    </row>
    <row r="96" spans="13:21" s="133" customFormat="1" x14ac:dyDescent="0.2">
      <c r="M96" s="141" t="s">
        <v>85</v>
      </c>
      <c r="N96" s="132"/>
      <c r="T96" s="141"/>
      <c r="U96" s="141"/>
    </row>
    <row r="97" spans="11:21" s="133" customFormat="1" x14ac:dyDescent="0.2">
      <c r="M97" s="141" t="s">
        <v>86</v>
      </c>
      <c r="N97" s="132"/>
      <c r="O97" s="141"/>
      <c r="P97" s="141"/>
      <c r="Q97" s="141" t="s">
        <v>88</v>
      </c>
      <c r="R97" s="141"/>
      <c r="S97" s="141"/>
      <c r="T97" s="141"/>
      <c r="U97" s="141"/>
    </row>
    <row r="98" spans="11:21" s="133" customFormat="1" x14ac:dyDescent="0.2">
      <c r="M98" s="141" t="s">
        <v>87</v>
      </c>
      <c r="N98" s="132"/>
      <c r="O98" s="141"/>
      <c r="P98" s="141"/>
      <c r="Q98" s="133" t="s">
        <v>23</v>
      </c>
      <c r="R98" s="133" t="s">
        <v>24</v>
      </c>
      <c r="S98" s="141"/>
      <c r="T98" s="141"/>
      <c r="U98" s="141"/>
    </row>
    <row r="99" spans="11:21" s="133" customFormat="1" x14ac:dyDescent="0.2">
      <c r="M99" s="133" t="s">
        <v>18</v>
      </c>
      <c r="N99" s="132"/>
      <c r="O99" s="141"/>
      <c r="P99" s="141"/>
      <c r="Q99" s="141">
        <f>MATCH(E39,Beitraege!B1:B28,0)</f>
        <v>7</v>
      </c>
      <c r="R99" s="141" t="s">
        <v>21</v>
      </c>
      <c r="S99" s="141"/>
      <c r="T99" s="141"/>
      <c r="U99" s="141"/>
    </row>
    <row r="100" spans="11:21" s="133" customFormat="1" ht="14.25" x14ac:dyDescent="0.2">
      <c r="M100" s="152">
        <f>IF(E39="KDT50",1,0)</f>
        <v>0</v>
      </c>
      <c r="N100" s="132"/>
      <c r="O100" s="141"/>
      <c r="P100" s="141"/>
      <c r="Q100" s="149"/>
      <c r="R100" s="141" t="s">
        <v>22</v>
      </c>
      <c r="S100" s="141"/>
      <c r="T100" s="141"/>
      <c r="U100" s="141"/>
    </row>
    <row r="101" spans="11:21" s="133" customFormat="1" x14ac:dyDescent="0.2">
      <c r="M101" s="161" t="s">
        <v>37</v>
      </c>
      <c r="N101" s="132"/>
      <c r="O101" s="141"/>
      <c r="P101" s="141"/>
      <c r="R101" s="141" t="str">
        <f>IF(Q40=TRUE,R99,R100)</f>
        <v>gewünscht</v>
      </c>
      <c r="S101" s="141"/>
      <c r="T101" s="141"/>
      <c r="U101" s="141"/>
    </row>
    <row r="102" spans="11:21" s="133" customFormat="1" x14ac:dyDescent="0.2">
      <c r="M102" s="161" t="s">
        <v>35</v>
      </c>
      <c r="N102" s="132"/>
      <c r="O102" s="141"/>
      <c r="P102" s="141"/>
      <c r="Q102" s="141"/>
      <c r="R102" s="141"/>
      <c r="S102" s="141"/>
      <c r="T102" s="141"/>
      <c r="U102" s="141"/>
    </row>
    <row r="103" spans="11:21" s="133" customFormat="1" x14ac:dyDescent="0.2">
      <c r="M103" s="141"/>
      <c r="N103" s="132"/>
      <c r="O103" s="141"/>
      <c r="P103" s="141"/>
      <c r="Q103" s="141"/>
      <c r="R103" s="141"/>
      <c r="S103" s="141"/>
      <c r="T103" s="141"/>
      <c r="U103" s="141"/>
    </row>
    <row r="104" spans="11:21" s="133" customFormat="1" x14ac:dyDescent="0.2">
      <c r="K104" s="141" t="s">
        <v>91</v>
      </c>
      <c r="M104" s="141" t="s">
        <v>91</v>
      </c>
      <c r="N104" s="132"/>
      <c r="O104" s="141"/>
      <c r="P104" s="141"/>
      <c r="Q104" s="141"/>
      <c r="R104" s="141"/>
      <c r="S104" s="141"/>
      <c r="T104" s="141"/>
      <c r="U104" s="141"/>
    </row>
    <row r="105" spans="11:21" s="133" customFormat="1" x14ac:dyDescent="0.2">
      <c r="K105" s="141" t="s">
        <v>89</v>
      </c>
      <c r="M105" s="141" t="s">
        <v>89</v>
      </c>
      <c r="N105" s="132"/>
      <c r="O105" s="141"/>
      <c r="P105" s="141"/>
      <c r="Q105" s="141" t="s">
        <v>92</v>
      </c>
      <c r="R105" s="141"/>
      <c r="S105" s="141"/>
      <c r="T105" s="141"/>
      <c r="U105" s="141"/>
    </row>
    <row r="106" spans="11:21" s="133" customFormat="1" x14ac:dyDescent="0.2">
      <c r="K106" s="141" t="s">
        <v>90</v>
      </c>
      <c r="M106" s="141" t="s">
        <v>90</v>
      </c>
      <c r="N106" s="132"/>
      <c r="O106" s="141"/>
      <c r="P106" s="141"/>
      <c r="Q106" s="133" t="s">
        <v>23</v>
      </c>
      <c r="R106" s="133" t="s">
        <v>24</v>
      </c>
      <c r="S106" s="141"/>
      <c r="T106" s="141"/>
      <c r="U106" s="141"/>
    </row>
    <row r="107" spans="11:21" s="133" customFormat="1" x14ac:dyDescent="0.2">
      <c r="K107" s="141" t="s">
        <v>135</v>
      </c>
      <c r="M107" s="141" t="s">
        <v>135</v>
      </c>
      <c r="N107" s="132"/>
      <c r="O107" s="141"/>
      <c r="P107" s="141"/>
      <c r="Q107" s="141">
        <f>MATCH(E43,Beitraege!B1:B28,0)</f>
        <v>11</v>
      </c>
      <c r="R107" s="141" t="s">
        <v>21</v>
      </c>
      <c r="S107" s="141"/>
      <c r="T107" s="141"/>
      <c r="U107" s="141"/>
    </row>
    <row r="108" spans="11:21" s="133" customFormat="1" x14ac:dyDescent="0.2">
      <c r="K108" s="141" t="s">
        <v>136</v>
      </c>
      <c r="M108" s="141" t="s">
        <v>136</v>
      </c>
      <c r="O108" s="141"/>
      <c r="P108" s="141"/>
      <c r="Q108" s="149"/>
      <c r="R108" s="141" t="s">
        <v>22</v>
      </c>
      <c r="S108" s="141"/>
      <c r="T108" s="141"/>
      <c r="U108" s="141"/>
    </row>
    <row r="109" spans="11:21" s="133" customFormat="1" x14ac:dyDescent="0.2">
      <c r="K109" s="133" t="s">
        <v>138</v>
      </c>
      <c r="M109" s="133" t="s">
        <v>138</v>
      </c>
      <c r="N109" s="132"/>
      <c r="O109" s="141"/>
      <c r="P109" s="141"/>
      <c r="R109" s="141" t="str">
        <f>IF(Q46=TRUE,R107,R108)</f>
        <v>gewünscht</v>
      </c>
      <c r="S109" s="141"/>
      <c r="T109" s="141"/>
      <c r="U109" s="141"/>
    </row>
    <row r="110" spans="11:21" s="133" customFormat="1" x14ac:dyDescent="0.2">
      <c r="K110" s="133" t="s">
        <v>139</v>
      </c>
      <c r="M110" s="133" t="s">
        <v>139</v>
      </c>
      <c r="N110" s="132"/>
      <c r="O110" s="141"/>
      <c r="P110" s="141"/>
      <c r="Q110" s="141"/>
      <c r="R110" s="141"/>
      <c r="S110" s="141"/>
      <c r="T110" s="141"/>
      <c r="U110" s="141"/>
    </row>
    <row r="111" spans="11:21" s="133" customFormat="1" x14ac:dyDescent="0.2">
      <c r="K111" s="133" t="s">
        <v>140</v>
      </c>
      <c r="M111" s="133" t="s">
        <v>140</v>
      </c>
      <c r="N111" s="132"/>
      <c r="O111" s="141"/>
      <c r="P111" s="141"/>
      <c r="Q111" s="141"/>
      <c r="R111" s="141"/>
      <c r="S111" s="141"/>
      <c r="T111" s="141"/>
      <c r="U111" s="141"/>
    </row>
    <row r="112" spans="11:21" s="133" customFormat="1" x14ac:dyDescent="0.2">
      <c r="K112" s="133" t="s">
        <v>141</v>
      </c>
      <c r="M112" s="133" t="s">
        <v>141</v>
      </c>
      <c r="N112" s="132"/>
      <c r="O112" s="141"/>
      <c r="P112" s="141"/>
      <c r="Q112" s="141"/>
      <c r="R112" s="141"/>
      <c r="S112" s="141"/>
      <c r="T112" s="141"/>
      <c r="U112" s="141"/>
    </row>
    <row r="113" spans="11:21" s="133" customFormat="1" x14ac:dyDescent="0.2">
      <c r="K113" s="141" t="s">
        <v>70</v>
      </c>
      <c r="M113" s="141" t="s">
        <v>70</v>
      </c>
      <c r="N113" s="132"/>
      <c r="O113" s="141"/>
      <c r="P113" s="141"/>
      <c r="Q113" s="141"/>
      <c r="R113" s="141"/>
      <c r="S113" s="141"/>
      <c r="T113" s="141"/>
      <c r="U113" s="141"/>
    </row>
    <row r="114" spans="11:21" s="133" customFormat="1" x14ac:dyDescent="0.2">
      <c r="K114" s="141"/>
      <c r="M114" s="141" t="s">
        <v>71</v>
      </c>
      <c r="N114" s="132"/>
      <c r="O114" s="141"/>
      <c r="P114" s="141"/>
      <c r="Q114" s="141"/>
      <c r="R114" s="141"/>
      <c r="S114" s="141"/>
      <c r="T114" s="141"/>
      <c r="U114" s="141"/>
    </row>
    <row r="115" spans="11:21" s="133" customFormat="1" x14ac:dyDescent="0.2">
      <c r="K115" s="141"/>
      <c r="M115" s="141" t="s">
        <v>46</v>
      </c>
      <c r="N115" s="132"/>
      <c r="O115" s="141"/>
      <c r="P115" s="141"/>
      <c r="Q115" s="141"/>
      <c r="R115" s="141"/>
      <c r="S115" s="141"/>
      <c r="T115" s="141"/>
      <c r="U115" s="141"/>
    </row>
    <row r="116" spans="11:21" s="133" customFormat="1" x14ac:dyDescent="0.2">
      <c r="K116" s="141"/>
      <c r="M116" s="141">
        <f>IF(E43="KGZ 1",1,IF(E43="KGZ1/KBCK",2,IF(E43="KGZ 2",3,IF(E43="KGZ2/KBCK",4,IF(E43="SU9",5,IF(E43="UZ1",6,IF(E43="UZ2",7,0)))))))</f>
        <v>4</v>
      </c>
      <c r="N116" s="132">
        <f>IF(E43="KS1",1,IF(E43="KS1/KBCK",2,IF(E43="KS2",3,IF(E43="KS2/KBCK",4,0))))</f>
        <v>0</v>
      </c>
      <c r="O116" s="132">
        <f>M116+N116</f>
        <v>4</v>
      </c>
      <c r="P116" s="141"/>
      <c r="Q116" s="141"/>
      <c r="R116" s="141"/>
      <c r="S116" s="141"/>
      <c r="T116" s="141"/>
      <c r="U116" s="141"/>
    </row>
    <row r="117" spans="11:21" s="133" customFormat="1" x14ac:dyDescent="0.2">
      <c r="K117" s="141"/>
      <c r="M117" s="141" t="s">
        <v>47</v>
      </c>
      <c r="N117" s="132"/>
      <c r="O117" s="141"/>
      <c r="P117" s="141"/>
      <c r="Q117" s="141"/>
      <c r="R117" s="141"/>
      <c r="S117" s="141"/>
      <c r="T117" s="141"/>
      <c r="U117" s="141"/>
    </row>
    <row r="118" spans="11:21" s="133" customFormat="1" x14ac:dyDescent="0.2">
      <c r="K118" s="141"/>
      <c r="M118" s="141" t="s">
        <v>48</v>
      </c>
      <c r="N118" s="132"/>
      <c r="O118" s="141"/>
      <c r="P118" s="141"/>
      <c r="Q118" s="141"/>
      <c r="R118" s="141"/>
      <c r="S118" s="141"/>
      <c r="T118" s="141"/>
      <c r="U118" s="141"/>
    </row>
    <row r="119" spans="11:21" s="133" customFormat="1" x14ac:dyDescent="0.2">
      <c r="M119" s="133" t="s">
        <v>50</v>
      </c>
      <c r="N119" s="132"/>
      <c r="O119" s="141"/>
      <c r="P119" s="141"/>
      <c r="Q119" s="141"/>
      <c r="R119" s="141"/>
      <c r="S119" s="141"/>
      <c r="T119" s="141"/>
      <c r="U119" s="141"/>
    </row>
    <row r="120" spans="11:21" s="133" customFormat="1" x14ac:dyDescent="0.2">
      <c r="K120" s="141"/>
      <c r="M120" s="141" t="s">
        <v>51</v>
      </c>
      <c r="N120" s="132"/>
      <c r="O120" s="141"/>
      <c r="P120" s="141"/>
      <c r="Q120" s="141"/>
      <c r="R120" s="141"/>
      <c r="S120" s="141"/>
      <c r="T120" s="141"/>
      <c r="U120" s="141"/>
    </row>
    <row r="121" spans="11:21" s="133" customFormat="1" x14ac:dyDescent="0.2">
      <c r="K121" s="141"/>
      <c r="M121" s="141" t="s">
        <v>52</v>
      </c>
      <c r="N121" s="132"/>
      <c r="O121" s="141"/>
      <c r="P121" s="141"/>
      <c r="Q121" s="141"/>
      <c r="R121" s="141"/>
      <c r="S121" s="141"/>
      <c r="T121" s="141"/>
      <c r="U121" s="141"/>
    </row>
    <row r="122" spans="11:21" s="133" customFormat="1" x14ac:dyDescent="0.2">
      <c r="K122" s="141"/>
      <c r="M122" s="141" t="s">
        <v>49</v>
      </c>
      <c r="N122" s="132"/>
      <c r="O122" s="141"/>
      <c r="P122" s="141"/>
      <c r="Q122" s="141"/>
      <c r="R122" s="141"/>
      <c r="S122" s="141"/>
      <c r="T122" s="141"/>
      <c r="U122" s="141"/>
    </row>
    <row r="123" spans="11:21" s="133" customFormat="1" x14ac:dyDescent="0.2">
      <c r="K123" s="141"/>
      <c r="M123" s="141" t="s">
        <v>53</v>
      </c>
      <c r="N123" s="132"/>
      <c r="O123" s="141"/>
      <c r="P123" s="141"/>
      <c r="Q123" s="141"/>
      <c r="R123" s="141"/>
      <c r="S123" s="141"/>
      <c r="T123" s="141"/>
      <c r="U123" s="141"/>
    </row>
    <row r="124" spans="11:21" s="133" customFormat="1" x14ac:dyDescent="0.2">
      <c r="K124" s="141"/>
      <c r="M124" s="141" t="s">
        <v>78</v>
      </c>
      <c r="N124" s="132"/>
      <c r="O124" s="141" t="s">
        <v>62</v>
      </c>
      <c r="P124" s="141"/>
      <c r="Q124" s="141"/>
      <c r="R124" s="141"/>
      <c r="S124" s="141" t="s">
        <v>55</v>
      </c>
      <c r="T124" s="141"/>
      <c r="U124" s="141"/>
    </row>
    <row r="125" spans="11:21" s="133" customFormat="1" x14ac:dyDescent="0.2">
      <c r="K125" s="141"/>
      <c r="M125" s="141" t="s">
        <v>54</v>
      </c>
      <c r="N125" s="132"/>
      <c r="O125" s="141" t="s">
        <v>63</v>
      </c>
      <c r="P125" s="141"/>
      <c r="Q125" s="141"/>
      <c r="R125" s="141"/>
      <c r="S125" s="141" t="s">
        <v>56</v>
      </c>
      <c r="T125" s="141"/>
      <c r="U125" s="141"/>
    </row>
    <row r="126" spans="11:21" s="133" customFormat="1" x14ac:dyDescent="0.2">
      <c r="K126" s="141"/>
      <c r="M126" s="141" t="str">
        <f>IF(M67&gt;2,M124,M125)</f>
        <v>Krankenhaustagegeld bei Leistungsverzicht 25,56 EUR</v>
      </c>
      <c r="N126" s="132"/>
      <c r="O126" s="141"/>
      <c r="P126" s="141"/>
      <c r="Q126" s="141"/>
      <c r="R126" s="141"/>
      <c r="S126" s="141"/>
      <c r="T126" s="141"/>
      <c r="U126" s="141"/>
    </row>
    <row r="127" spans="11:21" s="133" customFormat="1" x14ac:dyDescent="0.2">
      <c r="K127" s="141"/>
      <c r="M127" s="141" t="str">
        <f>IF(M67&gt;14,S124,O124)</f>
        <v>Krankenhaustagegeld bei Leistungsverzicht 25 EUR</v>
      </c>
      <c r="N127" s="132"/>
      <c r="O127" s="141"/>
      <c r="P127" s="141"/>
      <c r="Q127" s="141"/>
      <c r="R127" s="141"/>
      <c r="S127" s="141"/>
      <c r="T127" s="141"/>
      <c r="U127" s="141"/>
    </row>
    <row r="128" spans="11:21" s="133" customFormat="1" x14ac:dyDescent="0.2">
      <c r="K128" s="141"/>
      <c r="M128" s="141" t="str">
        <f>IF(M67&gt;14,S125,O125)</f>
        <v>Krankenhaustagegeld bei Leistungsverzicht 20 EUR</v>
      </c>
      <c r="N128" s="132"/>
      <c r="O128" s="141" t="s">
        <v>65</v>
      </c>
      <c r="P128" s="141"/>
      <c r="Q128" s="141"/>
      <c r="R128" s="141"/>
      <c r="S128" s="141"/>
      <c r="T128" s="141"/>
      <c r="U128" s="141"/>
    </row>
    <row r="129" spans="11:21" s="133" customFormat="1" x14ac:dyDescent="0.2">
      <c r="K129" s="164"/>
      <c r="M129" s="164" t="s">
        <v>42</v>
      </c>
      <c r="N129" s="132"/>
      <c r="O129" s="141"/>
      <c r="P129" s="141"/>
      <c r="Q129" s="141"/>
      <c r="R129" s="141"/>
      <c r="S129" s="141"/>
      <c r="T129" s="141"/>
      <c r="U129" s="141"/>
    </row>
    <row r="130" spans="11:21" s="133" customFormat="1" x14ac:dyDescent="0.2">
      <c r="K130" s="141"/>
      <c r="M130" s="141" t="s">
        <v>64</v>
      </c>
      <c r="N130" s="132"/>
      <c r="O130" s="141"/>
      <c r="P130" s="141"/>
      <c r="Q130" s="141"/>
      <c r="R130" s="141"/>
      <c r="S130" s="141"/>
      <c r="T130" s="141"/>
      <c r="U130" s="141"/>
    </row>
    <row r="131" spans="11:21" s="133" customFormat="1" x14ac:dyDescent="0.2">
      <c r="K131" s="141"/>
      <c r="M131" s="141" t="s">
        <v>79</v>
      </c>
      <c r="N131" s="132"/>
      <c r="O131" s="141"/>
      <c r="P131" s="141"/>
      <c r="Q131" s="141"/>
      <c r="R131" s="141"/>
      <c r="S131" s="141"/>
      <c r="T131" s="141"/>
      <c r="U131" s="141"/>
    </row>
    <row r="132" spans="11:21" s="133" customFormat="1" x14ac:dyDescent="0.2">
      <c r="K132" s="141"/>
      <c r="M132" s="141" t="str">
        <f>IF(M67&gt;2,M131,O128)</f>
        <v>Bei einem krankheitsbedingtem KH-Aufenthalt 25,56 EUR</v>
      </c>
      <c r="N132" s="132"/>
      <c r="O132" s="141"/>
      <c r="P132" s="141"/>
      <c r="Q132" s="141"/>
      <c r="R132" s="141"/>
      <c r="S132" s="141"/>
      <c r="T132" s="141"/>
      <c r="U132" s="141"/>
    </row>
    <row r="133" spans="11:21" s="133" customFormat="1" x14ac:dyDescent="0.2">
      <c r="K133" s="165"/>
      <c r="M133" s="165" t="s">
        <v>57</v>
      </c>
      <c r="N133" s="132"/>
      <c r="O133" s="141"/>
      <c r="P133" s="141"/>
      <c r="Q133" s="141"/>
      <c r="R133" s="141"/>
      <c r="S133" s="141"/>
      <c r="T133" s="141"/>
      <c r="U133" s="141"/>
    </row>
    <row r="134" spans="11:21" s="133" customFormat="1" x14ac:dyDescent="0.2">
      <c r="K134" s="162"/>
      <c r="M134" s="162" t="s">
        <v>72</v>
      </c>
      <c r="N134" s="132"/>
      <c r="O134" s="141"/>
      <c r="P134" s="141"/>
      <c r="Q134" s="141"/>
      <c r="R134" s="141"/>
      <c r="S134" s="141"/>
      <c r="T134" s="141"/>
      <c r="U134" s="141"/>
    </row>
    <row r="135" spans="11:21" s="133" customFormat="1" x14ac:dyDescent="0.2">
      <c r="K135" s="162"/>
      <c r="M135" s="162" t="s">
        <v>73</v>
      </c>
      <c r="N135" s="132"/>
      <c r="O135" s="141"/>
      <c r="P135" s="141"/>
      <c r="Q135" s="141"/>
      <c r="R135" s="141"/>
      <c r="S135" s="141"/>
      <c r="T135" s="141"/>
      <c r="U135" s="141"/>
    </row>
    <row r="136" spans="11:21" s="133" customFormat="1" x14ac:dyDescent="0.2">
      <c r="K136" s="162"/>
      <c r="M136" s="162" t="s">
        <v>74</v>
      </c>
      <c r="N136" s="132"/>
      <c r="O136" s="141"/>
      <c r="P136" s="141"/>
      <c r="Q136" s="141"/>
      <c r="R136" s="141"/>
      <c r="S136" s="141"/>
      <c r="T136" s="141"/>
      <c r="U136" s="141"/>
    </row>
    <row r="137" spans="11:21" s="133" customFormat="1" x14ac:dyDescent="0.2">
      <c r="K137" s="162"/>
      <c r="M137" s="162" t="s">
        <v>75</v>
      </c>
      <c r="N137" s="132"/>
      <c r="O137" s="141"/>
      <c r="P137" s="141"/>
      <c r="Q137" s="141"/>
      <c r="R137" s="141"/>
      <c r="S137" s="141"/>
      <c r="T137" s="141"/>
      <c r="U137" s="141"/>
    </row>
    <row r="138" spans="11:21" s="133" customFormat="1" x14ac:dyDescent="0.2">
      <c r="K138" s="162"/>
      <c r="M138" s="162" t="s">
        <v>76</v>
      </c>
      <c r="N138" s="132"/>
      <c r="O138" s="141"/>
      <c r="P138" s="141"/>
      <c r="Q138" s="141"/>
      <c r="R138" s="141"/>
      <c r="S138" s="141"/>
      <c r="T138" s="141"/>
      <c r="U138" s="141"/>
    </row>
    <row r="139" spans="11:21" s="133" customFormat="1" x14ac:dyDescent="0.2">
      <c r="K139" s="162"/>
      <c r="M139" s="162">
        <f>IF(O116=6,1,IF(O116=7,1,0))</f>
        <v>0</v>
      </c>
      <c r="N139" s="132"/>
      <c r="O139" s="141"/>
      <c r="P139" s="141"/>
      <c r="S139" s="141"/>
      <c r="T139" s="141"/>
      <c r="U139" s="141"/>
    </row>
    <row r="140" spans="11:21" s="133" customFormat="1" x14ac:dyDescent="0.2">
      <c r="K140" s="162"/>
      <c r="M140" s="162">
        <f>IF(O116=1,1,IF(O116=3,1,0))</f>
        <v>0</v>
      </c>
      <c r="N140" s="132"/>
      <c r="O140" s="141"/>
      <c r="P140" s="141"/>
      <c r="Q140" s="141"/>
      <c r="R140" s="141"/>
      <c r="S140" s="141"/>
      <c r="T140" s="141"/>
      <c r="U140" s="141"/>
    </row>
    <row r="141" spans="11:21" s="133" customFormat="1" x14ac:dyDescent="0.2">
      <c r="M141" s="141"/>
      <c r="N141" s="132"/>
      <c r="O141" s="141"/>
      <c r="P141" s="141"/>
      <c r="Q141" s="149"/>
      <c r="R141" s="141"/>
      <c r="S141" s="141"/>
      <c r="T141" s="141"/>
      <c r="U141" s="141"/>
    </row>
    <row r="142" spans="11:21" s="133" customFormat="1" x14ac:dyDescent="0.2">
      <c r="M142" s="141"/>
      <c r="N142" s="132"/>
      <c r="O142" s="141"/>
      <c r="P142" s="141"/>
      <c r="R142" s="141"/>
      <c r="S142" s="141"/>
      <c r="T142" s="141"/>
      <c r="U142" s="141"/>
    </row>
    <row r="143" spans="11:21" s="133" customFormat="1" x14ac:dyDescent="0.2">
      <c r="M143" s="141"/>
      <c r="N143" s="132"/>
      <c r="O143" s="141"/>
      <c r="P143" s="141"/>
      <c r="Q143" s="141"/>
      <c r="R143" s="141"/>
      <c r="S143" s="141"/>
      <c r="T143" s="141"/>
      <c r="U143" s="141"/>
    </row>
    <row r="144" spans="11:21" s="133" customFormat="1" x14ac:dyDescent="0.2">
      <c r="M144" s="141"/>
      <c r="N144" s="132"/>
      <c r="O144" s="141"/>
      <c r="P144" s="141"/>
      <c r="Q144" s="141"/>
      <c r="R144" s="141"/>
      <c r="S144" s="141"/>
      <c r="T144" s="141"/>
      <c r="U144" s="141"/>
    </row>
    <row r="145" spans="11:21" s="133" customFormat="1" x14ac:dyDescent="0.2">
      <c r="M145" s="141"/>
      <c r="N145" s="132"/>
      <c r="O145" s="141"/>
      <c r="P145" s="141"/>
      <c r="Q145" s="141"/>
      <c r="R145" s="141"/>
      <c r="S145" s="141"/>
      <c r="T145" s="141"/>
      <c r="U145" s="141"/>
    </row>
    <row r="146" spans="11:21" s="133" customFormat="1" x14ac:dyDescent="0.2">
      <c r="M146" s="141"/>
      <c r="N146" s="132"/>
      <c r="O146" s="141"/>
      <c r="P146" s="141"/>
      <c r="Q146" s="141"/>
      <c r="R146" s="141"/>
      <c r="S146" s="141"/>
      <c r="T146" s="141"/>
      <c r="U146" s="141"/>
    </row>
    <row r="147" spans="11:21" s="133" customFormat="1" x14ac:dyDescent="0.2">
      <c r="M147" s="141"/>
      <c r="N147" s="132"/>
      <c r="O147" s="141"/>
      <c r="P147" s="141"/>
      <c r="Q147" s="141"/>
      <c r="R147" s="141"/>
      <c r="S147" s="141"/>
      <c r="T147" s="141"/>
      <c r="U147" s="141"/>
    </row>
    <row r="148" spans="11:21" s="133" customFormat="1" x14ac:dyDescent="0.2">
      <c r="K148" s="132"/>
      <c r="M148" s="141"/>
      <c r="N148" s="132"/>
      <c r="O148" s="141"/>
      <c r="P148" s="141"/>
      <c r="Q148" s="141"/>
      <c r="R148" s="141"/>
      <c r="S148" s="141"/>
      <c r="T148" s="141"/>
      <c r="U148" s="141"/>
    </row>
    <row r="149" spans="11:21" s="133" customFormat="1" x14ac:dyDescent="0.2">
      <c r="M149" s="141"/>
      <c r="N149" s="132"/>
      <c r="O149" s="141"/>
      <c r="P149" s="141"/>
      <c r="Q149" s="141"/>
      <c r="R149" s="141"/>
      <c r="S149" s="141"/>
      <c r="T149" s="141"/>
      <c r="U149" s="141"/>
    </row>
    <row r="150" spans="11:21" s="133" customFormat="1" x14ac:dyDescent="0.2">
      <c r="M150" s="141"/>
      <c r="N150" s="132"/>
      <c r="O150" s="141"/>
      <c r="P150" s="141"/>
      <c r="Q150" s="141"/>
      <c r="R150" s="141"/>
      <c r="S150" s="141"/>
      <c r="T150" s="141"/>
      <c r="U150" s="141"/>
    </row>
    <row r="151" spans="11:21" s="133" customFormat="1" x14ac:dyDescent="0.2">
      <c r="M151" s="141"/>
      <c r="N151" s="132"/>
      <c r="O151" s="141"/>
      <c r="P151" s="141"/>
      <c r="Q151" s="141"/>
      <c r="R151" s="141"/>
      <c r="S151" s="141"/>
      <c r="T151" s="141"/>
      <c r="U151" s="141"/>
    </row>
    <row r="152" spans="11:21" s="133" customFormat="1" x14ac:dyDescent="0.2">
      <c r="M152" s="141"/>
      <c r="N152" s="132"/>
      <c r="O152" s="141"/>
      <c r="P152" s="141"/>
      <c r="Q152" s="141"/>
      <c r="R152" s="141"/>
      <c r="S152" s="141"/>
      <c r="T152" s="141"/>
      <c r="U152" s="141"/>
    </row>
    <row r="153" spans="11:21" s="133" customFormat="1" x14ac:dyDescent="0.2">
      <c r="M153" s="141"/>
      <c r="N153" s="132"/>
      <c r="O153" s="141"/>
      <c r="P153" s="141"/>
      <c r="Q153" s="141"/>
      <c r="R153" s="141"/>
      <c r="S153" s="141"/>
      <c r="T153" s="141"/>
      <c r="U153" s="141"/>
    </row>
    <row r="154" spans="11:21" s="133" customFormat="1" x14ac:dyDescent="0.2">
      <c r="M154" s="141"/>
      <c r="N154" s="132"/>
      <c r="O154" s="141"/>
      <c r="P154" s="141"/>
      <c r="Q154" s="141"/>
      <c r="R154" s="141"/>
      <c r="S154" s="141"/>
      <c r="T154" s="141"/>
      <c r="U154" s="141"/>
    </row>
    <row r="155" spans="11:21" s="133" customFormat="1" x14ac:dyDescent="0.2">
      <c r="M155" s="141"/>
      <c r="N155" s="132"/>
      <c r="O155" s="141"/>
      <c r="P155" s="141"/>
      <c r="Q155" s="141"/>
      <c r="R155" s="141"/>
      <c r="S155" s="141"/>
      <c r="T155" s="141"/>
      <c r="U155" s="141"/>
    </row>
    <row r="156" spans="11:21" s="133" customFormat="1" x14ac:dyDescent="0.2">
      <c r="M156" s="141"/>
      <c r="N156" s="132"/>
      <c r="O156" s="141"/>
      <c r="P156" s="141"/>
      <c r="Q156" s="141"/>
      <c r="R156" s="141"/>
      <c r="S156" s="141"/>
      <c r="T156" s="141"/>
      <c r="U156" s="141"/>
    </row>
    <row r="157" spans="11:21" s="133" customFormat="1" x14ac:dyDescent="0.2">
      <c r="M157" s="141"/>
      <c r="N157" s="132"/>
      <c r="O157" s="141"/>
      <c r="P157" s="141"/>
      <c r="Q157" s="141"/>
      <c r="R157" s="141"/>
      <c r="S157" s="141"/>
      <c r="T157" s="141"/>
      <c r="U157" s="141"/>
    </row>
    <row r="158" spans="11:21" s="133" customFormat="1" x14ac:dyDescent="0.2">
      <c r="M158" s="141"/>
      <c r="N158" s="132"/>
      <c r="O158" s="141"/>
      <c r="P158" s="141"/>
      <c r="Q158" s="141"/>
      <c r="R158" s="141"/>
      <c r="S158" s="141"/>
      <c r="T158" s="141"/>
      <c r="U158" s="141"/>
    </row>
    <row r="159" spans="11:21" s="133" customFormat="1" x14ac:dyDescent="0.2">
      <c r="M159" s="141"/>
      <c r="N159" s="132"/>
      <c r="O159" s="141"/>
      <c r="P159" s="141"/>
      <c r="S159" s="141"/>
      <c r="T159" s="141"/>
      <c r="U159" s="141"/>
    </row>
    <row r="160" spans="11:21" s="133" customFormat="1" x14ac:dyDescent="0.2">
      <c r="M160" s="141"/>
      <c r="N160" s="132"/>
      <c r="O160" s="141"/>
      <c r="P160" s="141"/>
      <c r="Q160" s="141"/>
      <c r="R160" s="141"/>
      <c r="S160" s="141"/>
      <c r="T160" s="141"/>
      <c r="U160" s="141"/>
    </row>
    <row r="161" spans="13:21" s="133" customFormat="1" x14ac:dyDescent="0.2">
      <c r="M161" s="141"/>
      <c r="N161" s="132"/>
      <c r="O161" s="141"/>
      <c r="P161" s="141"/>
      <c r="Q161" s="149"/>
      <c r="R161" s="141"/>
      <c r="S161" s="141"/>
      <c r="T161" s="141"/>
      <c r="U161" s="141"/>
    </row>
    <row r="162" spans="13:21" s="133" customFormat="1" x14ac:dyDescent="0.2">
      <c r="M162" s="141"/>
      <c r="N162" s="132"/>
      <c r="O162" s="141"/>
      <c r="P162" s="141"/>
      <c r="R162" s="141"/>
      <c r="S162" s="141"/>
      <c r="T162" s="141"/>
      <c r="U162" s="141"/>
    </row>
    <row r="163" spans="13:21" s="133" customFormat="1" ht="14.25" x14ac:dyDescent="0.2">
      <c r="M163" s="141"/>
      <c r="N163" s="132"/>
      <c r="O163" s="141"/>
      <c r="P163" s="141"/>
      <c r="Q163" s="155"/>
      <c r="R163" s="141"/>
      <c r="S163" s="141"/>
      <c r="T163" s="141"/>
      <c r="U163" s="141"/>
    </row>
    <row r="164" spans="13:21" s="133" customFormat="1" x14ac:dyDescent="0.2">
      <c r="M164" s="141"/>
      <c r="N164" s="132"/>
      <c r="O164" s="141"/>
      <c r="P164" s="141"/>
      <c r="Q164" s="141"/>
      <c r="R164" s="141"/>
      <c r="S164" s="141"/>
      <c r="T164" s="141"/>
      <c r="U164" s="141"/>
    </row>
    <row r="165" spans="13:21" s="133" customFormat="1" x14ac:dyDescent="0.2">
      <c r="M165" s="141"/>
      <c r="N165" s="132"/>
      <c r="O165" s="141"/>
      <c r="P165" s="141"/>
      <c r="Q165" s="141"/>
      <c r="R165" s="141"/>
      <c r="S165" s="141"/>
      <c r="T165" s="141"/>
      <c r="U165" s="141"/>
    </row>
    <row r="166" spans="13:21" s="133" customFormat="1" x14ac:dyDescent="0.2">
      <c r="M166" s="141"/>
      <c r="N166" s="132"/>
      <c r="O166" s="141"/>
      <c r="P166" s="141"/>
      <c r="Q166" s="141"/>
      <c r="R166" s="141"/>
      <c r="S166" s="141"/>
      <c r="T166" s="141"/>
      <c r="U166" s="141"/>
    </row>
    <row r="167" spans="13:21" s="133" customFormat="1" x14ac:dyDescent="0.2">
      <c r="M167" s="141"/>
      <c r="N167" s="132"/>
      <c r="O167" s="141"/>
      <c r="P167" s="141"/>
      <c r="S167" s="141"/>
      <c r="T167" s="141"/>
      <c r="U167" s="141"/>
    </row>
    <row r="168" spans="13:21" s="133" customFormat="1" x14ac:dyDescent="0.2">
      <c r="M168" s="141"/>
      <c r="N168" s="132"/>
      <c r="O168" s="141"/>
      <c r="P168" s="141"/>
      <c r="Q168" s="141"/>
      <c r="R168" s="141"/>
      <c r="S168" s="141"/>
      <c r="T168" s="141"/>
      <c r="U168" s="141"/>
    </row>
    <row r="169" spans="13:21" s="133" customFormat="1" x14ac:dyDescent="0.2">
      <c r="N169" s="132"/>
      <c r="O169" s="141"/>
      <c r="P169" s="141"/>
      <c r="Q169" s="149"/>
      <c r="R169" s="141"/>
      <c r="S169" s="141"/>
      <c r="T169" s="141"/>
      <c r="U169" s="141"/>
    </row>
    <row r="170" spans="13:21" s="133" customFormat="1" x14ac:dyDescent="0.2">
      <c r="N170" s="132"/>
      <c r="O170" s="141"/>
      <c r="P170" s="141"/>
      <c r="R170" s="141"/>
      <c r="S170" s="141"/>
      <c r="T170" s="141"/>
      <c r="U170" s="141"/>
    </row>
    <row r="171" spans="13:21" s="133" customFormat="1" x14ac:dyDescent="0.2">
      <c r="N171" s="132"/>
      <c r="O171" s="141"/>
      <c r="P171" s="132"/>
      <c r="Q171" s="156"/>
      <c r="R171" s="141"/>
      <c r="S171" s="141"/>
      <c r="T171" s="141"/>
      <c r="U171" s="141"/>
    </row>
    <row r="172" spans="13:21" s="133" customFormat="1" x14ac:dyDescent="0.2">
      <c r="N172" s="132"/>
      <c r="O172" s="141"/>
      <c r="R172" s="141"/>
      <c r="S172" s="141"/>
      <c r="T172" s="141"/>
      <c r="U172" s="141"/>
    </row>
    <row r="173" spans="13:21" s="133" customFormat="1" x14ac:dyDescent="0.2">
      <c r="N173" s="132"/>
      <c r="O173" s="141"/>
      <c r="P173" s="141"/>
      <c r="R173" s="157"/>
      <c r="S173" s="141"/>
      <c r="T173" s="141"/>
      <c r="U173" s="141"/>
    </row>
    <row r="174" spans="13:21" s="133" customFormat="1" x14ac:dyDescent="0.2">
      <c r="N174" s="132"/>
      <c r="O174" s="141"/>
      <c r="P174" s="141"/>
      <c r="R174" s="157"/>
      <c r="S174" s="141"/>
      <c r="T174" s="141"/>
      <c r="U174" s="141"/>
    </row>
    <row r="175" spans="13:21" s="133" customFormat="1" x14ac:dyDescent="0.2">
      <c r="N175" s="132"/>
      <c r="O175" s="141"/>
      <c r="P175" s="141"/>
      <c r="R175" s="157"/>
      <c r="S175" s="141"/>
      <c r="T175" s="141"/>
      <c r="U175" s="141"/>
    </row>
    <row r="176" spans="13:21" s="133" customFormat="1" x14ac:dyDescent="0.2">
      <c r="N176" s="132"/>
      <c r="O176" s="141"/>
      <c r="P176" s="141"/>
      <c r="R176" s="157"/>
      <c r="S176" s="141"/>
      <c r="T176" s="141"/>
      <c r="U176" s="141"/>
    </row>
    <row r="177" spans="12:21" s="133" customFormat="1" x14ac:dyDescent="0.2">
      <c r="N177" s="132"/>
      <c r="O177" s="141"/>
      <c r="R177" s="141"/>
      <c r="S177" s="141"/>
      <c r="T177" s="141"/>
      <c r="U177" s="141"/>
    </row>
    <row r="178" spans="12:21" s="133" customFormat="1" x14ac:dyDescent="0.2">
      <c r="N178" s="132"/>
      <c r="O178" s="141"/>
      <c r="P178" s="141"/>
      <c r="R178" s="141"/>
      <c r="S178" s="141"/>
      <c r="T178" s="141"/>
      <c r="U178" s="141"/>
    </row>
    <row r="179" spans="12:21" s="133" customFormat="1" x14ac:dyDescent="0.2">
      <c r="N179" s="132"/>
      <c r="O179" s="141"/>
      <c r="P179" s="141"/>
      <c r="R179" s="157"/>
      <c r="S179" s="141"/>
      <c r="T179" s="141"/>
      <c r="U179" s="141"/>
    </row>
    <row r="180" spans="12:21" s="133" customFormat="1" x14ac:dyDescent="0.2">
      <c r="N180" s="132"/>
      <c r="O180" s="141"/>
      <c r="P180" s="141"/>
      <c r="R180" s="157"/>
      <c r="S180" s="141"/>
      <c r="T180" s="141"/>
      <c r="U180" s="141"/>
    </row>
    <row r="181" spans="12:21" s="133" customFormat="1" x14ac:dyDescent="0.2">
      <c r="N181" s="132"/>
      <c r="O181" s="141"/>
      <c r="P181" s="141"/>
      <c r="Q181" s="141"/>
      <c r="R181" s="157"/>
      <c r="S181" s="141"/>
      <c r="T181" s="141"/>
      <c r="U181" s="141"/>
    </row>
    <row r="182" spans="12:21" s="133" customFormat="1" x14ac:dyDescent="0.2">
      <c r="N182" s="132"/>
      <c r="O182" s="141"/>
      <c r="P182" s="141"/>
      <c r="Q182" s="141"/>
      <c r="R182" s="157"/>
      <c r="S182" s="141"/>
      <c r="T182" s="141"/>
      <c r="U182" s="141"/>
    </row>
    <row r="183" spans="12:21" s="133" customFormat="1" x14ac:dyDescent="0.2">
      <c r="N183" s="132"/>
      <c r="O183" s="141"/>
      <c r="P183" s="141"/>
      <c r="Q183" s="141"/>
      <c r="R183" s="157"/>
      <c r="S183" s="141"/>
      <c r="T183" s="141"/>
      <c r="U183" s="141"/>
    </row>
    <row r="184" spans="12:21" s="133" customFormat="1" x14ac:dyDescent="0.2">
      <c r="M184" s="141"/>
      <c r="N184" s="132"/>
      <c r="O184" s="141"/>
      <c r="Q184" s="141"/>
      <c r="R184" s="157"/>
      <c r="S184" s="141"/>
      <c r="T184" s="141"/>
      <c r="U184" s="141"/>
    </row>
    <row r="185" spans="12:21" s="133" customFormat="1" x14ac:dyDescent="0.2">
      <c r="M185" s="166"/>
      <c r="N185" s="132"/>
      <c r="O185" s="141"/>
      <c r="P185" s="141"/>
      <c r="Q185" s="132"/>
      <c r="R185" s="139"/>
      <c r="S185" s="141"/>
      <c r="T185" s="141"/>
      <c r="U185" s="141"/>
    </row>
    <row r="186" spans="12:21" s="133" customFormat="1" x14ac:dyDescent="0.2">
      <c r="M186" s="166"/>
      <c r="N186" s="132"/>
      <c r="O186" s="141"/>
      <c r="P186" s="141"/>
      <c r="S186" s="141"/>
      <c r="T186" s="141"/>
      <c r="U186" s="141"/>
    </row>
    <row r="187" spans="12:21" s="133" customFormat="1" x14ac:dyDescent="0.2">
      <c r="L187" s="132"/>
      <c r="M187" s="166"/>
      <c r="N187" s="132"/>
      <c r="O187" s="141"/>
      <c r="P187" s="141"/>
      <c r="R187" s="157"/>
      <c r="S187" s="141"/>
      <c r="T187" s="141"/>
      <c r="U187" s="141"/>
    </row>
    <row r="188" spans="12:21" s="133" customFormat="1" x14ac:dyDescent="0.2">
      <c r="L188" s="132"/>
      <c r="M188" s="166"/>
      <c r="N188" s="132"/>
      <c r="O188" s="141"/>
      <c r="P188" s="141"/>
      <c r="R188" s="157"/>
      <c r="S188" s="141"/>
      <c r="T188" s="141"/>
      <c r="U188" s="141"/>
    </row>
    <row r="189" spans="12:21" s="133" customFormat="1" x14ac:dyDescent="0.2">
      <c r="L189" s="132"/>
      <c r="M189" s="166"/>
      <c r="N189" s="132"/>
      <c r="O189" s="141"/>
      <c r="P189" s="141"/>
      <c r="Q189" s="132"/>
      <c r="R189" s="157"/>
      <c r="S189" s="141"/>
      <c r="T189" s="141"/>
      <c r="U189" s="141"/>
    </row>
    <row r="190" spans="12:21" s="133" customFormat="1" x14ac:dyDescent="0.2">
      <c r="M190" s="166"/>
      <c r="N190" s="132"/>
      <c r="O190" s="141"/>
      <c r="R190" s="157"/>
      <c r="S190" s="141"/>
      <c r="T190" s="141"/>
      <c r="U190" s="141"/>
    </row>
    <row r="191" spans="12:21" s="133" customFormat="1" x14ac:dyDescent="0.2">
      <c r="M191" s="166"/>
      <c r="N191" s="132"/>
      <c r="O191" s="141"/>
      <c r="P191" s="141"/>
      <c r="R191" s="157"/>
      <c r="S191" s="141"/>
      <c r="T191" s="141"/>
      <c r="U191" s="141"/>
    </row>
    <row r="192" spans="12:21" s="133" customFormat="1" x14ac:dyDescent="0.2">
      <c r="M192" s="166"/>
      <c r="N192" s="132"/>
      <c r="O192" s="141"/>
      <c r="S192" s="141"/>
      <c r="T192" s="141"/>
      <c r="U192" s="141"/>
    </row>
    <row r="193" spans="13:45" s="133" customFormat="1" x14ac:dyDescent="0.2">
      <c r="M193" s="166"/>
      <c r="N193" s="132"/>
      <c r="O193" s="141"/>
      <c r="P193" s="141"/>
      <c r="Q193" s="141"/>
      <c r="R193" s="141"/>
      <c r="S193" s="141"/>
      <c r="T193" s="141"/>
      <c r="U193" s="141"/>
    </row>
    <row r="194" spans="13:45" s="133" customFormat="1" x14ac:dyDescent="0.2">
      <c r="M194" s="166"/>
      <c r="N194" s="132"/>
      <c r="O194" s="141"/>
      <c r="P194" s="141"/>
      <c r="S194" s="141"/>
      <c r="T194" s="141"/>
      <c r="U194" s="141"/>
    </row>
    <row r="195" spans="13:45" s="133" customFormat="1" x14ac:dyDescent="0.2">
      <c r="M195" s="166"/>
      <c r="N195" s="132"/>
      <c r="O195" s="141"/>
      <c r="P195" s="141"/>
      <c r="Q195" s="141"/>
      <c r="R195" s="141"/>
      <c r="S195" s="141"/>
      <c r="T195" s="141"/>
      <c r="U195" s="141"/>
    </row>
    <row r="196" spans="13:45" s="133" customFormat="1" x14ac:dyDescent="0.2">
      <c r="M196" s="166"/>
      <c r="N196" s="132"/>
      <c r="O196" s="141"/>
      <c r="P196" s="141"/>
      <c r="Q196" s="149"/>
      <c r="R196" s="141"/>
      <c r="S196" s="141"/>
      <c r="T196" s="141"/>
      <c r="U196" s="141"/>
    </row>
    <row r="197" spans="13:45" s="133" customFormat="1" x14ac:dyDescent="0.2">
      <c r="M197" s="166"/>
      <c r="N197" s="132"/>
      <c r="O197" s="141"/>
      <c r="P197" s="141"/>
      <c r="R197" s="141"/>
      <c r="S197" s="141"/>
      <c r="T197" s="141"/>
      <c r="U197" s="141"/>
    </row>
    <row r="198" spans="13:45" s="133" customFormat="1" x14ac:dyDescent="0.2">
      <c r="M198" s="166"/>
      <c r="N198" s="132"/>
      <c r="O198" s="141"/>
      <c r="Q198" s="141"/>
      <c r="R198" s="141"/>
      <c r="S198" s="141"/>
      <c r="T198" s="141"/>
      <c r="U198" s="141"/>
    </row>
    <row r="199" spans="13:45" s="133" customFormat="1" x14ac:dyDescent="0.2">
      <c r="M199" s="166"/>
      <c r="N199" s="132"/>
      <c r="O199" s="141"/>
      <c r="P199" s="132"/>
      <c r="Q199" s="141" t="s">
        <v>59</v>
      </c>
      <c r="R199" s="141"/>
      <c r="S199" s="141"/>
      <c r="T199" s="141"/>
      <c r="U199" s="141"/>
    </row>
    <row r="200" spans="13:45" s="133" customFormat="1" x14ac:dyDescent="0.2">
      <c r="M200" s="166"/>
      <c r="N200" s="132"/>
      <c r="O200" s="141"/>
      <c r="P200" s="132"/>
      <c r="Q200" s="133" t="s">
        <v>23</v>
      </c>
      <c r="R200" s="133" t="s">
        <v>24</v>
      </c>
      <c r="S200" s="141"/>
      <c r="T200" s="141"/>
      <c r="U200" s="141"/>
    </row>
    <row r="201" spans="13:45" s="133" customFormat="1" x14ac:dyDescent="0.2">
      <c r="M201" s="141"/>
      <c r="N201" s="132"/>
      <c r="O201" s="141"/>
      <c r="P201" s="132"/>
      <c r="Q201" s="141"/>
      <c r="R201" s="141" t="s">
        <v>21</v>
      </c>
      <c r="S201" s="141"/>
      <c r="T201" s="141"/>
      <c r="U201" s="141"/>
    </row>
    <row r="202" spans="13:45" s="133" customFormat="1" x14ac:dyDescent="0.2">
      <c r="M202" s="141"/>
      <c r="N202" s="132"/>
      <c r="O202" s="141"/>
      <c r="P202" s="132"/>
      <c r="Q202" s="149"/>
      <c r="R202" s="141" t="s">
        <v>22</v>
      </c>
      <c r="S202" s="141"/>
      <c r="T202" s="141"/>
      <c r="U202" s="141"/>
    </row>
    <row r="203" spans="13:45" s="133" customFormat="1" x14ac:dyDescent="0.2">
      <c r="M203" s="141"/>
      <c r="N203" s="132"/>
      <c r="O203" s="141"/>
      <c r="R203" s="141" t="str">
        <f>IF(Q54=TRUE,R201,R202)</f>
        <v>gewünscht</v>
      </c>
      <c r="S203" s="141"/>
      <c r="T203" s="141"/>
      <c r="U203" s="141"/>
    </row>
    <row r="204" spans="13:45" s="133" customFormat="1" x14ac:dyDescent="0.2">
      <c r="M204" s="166"/>
      <c r="N204" s="132"/>
      <c r="O204" s="141"/>
      <c r="Q204" s="141"/>
      <c r="R204" s="141"/>
      <c r="S204" s="141"/>
      <c r="T204" s="141"/>
      <c r="U204" s="141"/>
    </row>
    <row r="205" spans="13:45" s="133" customFormat="1" x14ac:dyDescent="0.2">
      <c r="M205" s="166"/>
      <c r="N205" s="132"/>
      <c r="O205" s="141"/>
      <c r="P205" s="141"/>
      <c r="Q205" s="141"/>
      <c r="R205" s="141"/>
      <c r="S205" s="141"/>
      <c r="T205" s="141"/>
      <c r="U205" s="141"/>
    </row>
    <row r="206" spans="13:45" s="168" customFormat="1" x14ac:dyDescent="0.2">
      <c r="M206" s="169"/>
      <c r="N206" s="132"/>
      <c r="O206" s="141"/>
      <c r="P206" s="133"/>
      <c r="Q206" s="141"/>
      <c r="R206" s="141"/>
      <c r="S206" s="141"/>
      <c r="T206" s="141"/>
      <c r="U206" s="141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</row>
    <row r="207" spans="13:45" s="168" customFormat="1" x14ac:dyDescent="0.2">
      <c r="N207" s="132"/>
      <c r="O207" s="141"/>
      <c r="P207" s="133"/>
      <c r="Q207" s="141"/>
      <c r="R207" s="141"/>
      <c r="S207" s="141"/>
      <c r="T207" s="141"/>
      <c r="U207" s="141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</row>
    <row r="208" spans="13:45" s="168" customFormat="1" x14ac:dyDescent="0.2">
      <c r="M208" s="169"/>
      <c r="N208" s="132"/>
      <c r="O208" s="141"/>
      <c r="P208" s="133"/>
      <c r="Q208" s="141"/>
      <c r="R208" s="141"/>
      <c r="S208" s="141"/>
      <c r="T208" s="141"/>
      <c r="U208" s="141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</row>
    <row r="209" spans="13:45" s="168" customFormat="1" x14ac:dyDescent="0.2">
      <c r="M209" s="169"/>
      <c r="N209" s="132"/>
      <c r="O209" s="141"/>
      <c r="P209" s="133" t="s">
        <v>69</v>
      </c>
      <c r="Q209" s="141"/>
      <c r="R209" s="141"/>
      <c r="S209" s="141"/>
      <c r="T209" s="141"/>
      <c r="U209" s="141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</row>
    <row r="210" spans="13:45" s="168" customFormat="1" x14ac:dyDescent="0.2">
      <c r="M210" s="169"/>
      <c r="N210" s="132"/>
      <c r="O210" s="141"/>
      <c r="P210" s="133">
        <f>IF(Q54=TRUE,1,2)</f>
        <v>1</v>
      </c>
      <c r="Q210" s="141"/>
      <c r="R210" s="141"/>
      <c r="S210" s="141"/>
      <c r="T210" s="141"/>
      <c r="U210" s="141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</row>
    <row r="211" spans="13:45" s="168" customFormat="1" x14ac:dyDescent="0.2">
      <c r="M211" s="169"/>
      <c r="N211" s="132"/>
      <c r="O211" s="141"/>
      <c r="P211" s="141"/>
      <c r="Q211" s="141"/>
      <c r="R211" s="141"/>
      <c r="S211" s="141"/>
      <c r="T211" s="141"/>
      <c r="U211" s="141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</row>
    <row r="212" spans="13:45" s="168" customFormat="1" x14ac:dyDescent="0.2">
      <c r="M212" s="169"/>
      <c r="N212" s="132"/>
      <c r="O212" s="141"/>
      <c r="P212" s="141" t="s">
        <v>59</v>
      </c>
      <c r="Q212" s="141"/>
      <c r="R212" s="141"/>
      <c r="S212" s="141"/>
      <c r="T212" s="141"/>
      <c r="U212" s="141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</row>
    <row r="213" spans="13:45" s="168" customFormat="1" x14ac:dyDescent="0.2">
      <c r="M213" s="169"/>
      <c r="N213" s="132"/>
      <c r="O213" s="141"/>
      <c r="P213" s="141"/>
      <c r="Q213" s="141"/>
      <c r="R213" s="141"/>
      <c r="S213" s="141"/>
      <c r="T213" s="141"/>
      <c r="U213" s="141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</row>
    <row r="214" spans="13:45" s="168" customFormat="1" x14ac:dyDescent="0.2">
      <c r="M214" s="169"/>
      <c r="N214" s="132"/>
      <c r="O214" s="141"/>
      <c r="P214" s="141"/>
      <c r="Q214" s="141"/>
      <c r="R214" s="141"/>
      <c r="S214" s="141"/>
      <c r="T214" s="141"/>
      <c r="U214" s="141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</row>
    <row r="215" spans="13:45" s="168" customFormat="1" x14ac:dyDescent="0.2">
      <c r="M215" s="169"/>
      <c r="N215" s="132"/>
      <c r="O215" s="141"/>
      <c r="P215" s="141">
        <f ca="1">IF(H16="–",0,H16)+IF(H35="–",0,H35)+IF(H39="–",0,H39)+IF(H43="–",0,H43)</f>
        <v>275.52999999999997</v>
      </c>
      <c r="Q215" s="141"/>
      <c r="R215" s="141"/>
      <c r="S215" s="141"/>
      <c r="T215" s="141"/>
      <c r="U215" s="141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</row>
    <row r="216" spans="13:45" s="168" customFormat="1" x14ac:dyDescent="0.2">
      <c r="M216" s="169"/>
      <c r="N216" s="132"/>
      <c r="O216" s="141"/>
      <c r="P216" s="141"/>
      <c r="Q216" s="141"/>
      <c r="R216" s="141"/>
      <c r="S216" s="141"/>
      <c r="T216" s="141"/>
      <c r="U216" s="141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</row>
    <row r="217" spans="13:45" s="168" customFormat="1" x14ac:dyDescent="0.2">
      <c r="M217" s="169"/>
      <c r="N217" s="132"/>
      <c r="O217" s="141"/>
      <c r="P217" s="141"/>
      <c r="Q217" s="141"/>
      <c r="R217" s="141"/>
      <c r="S217" s="141"/>
      <c r="T217" s="141"/>
      <c r="U217" s="141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</row>
    <row r="218" spans="13:45" s="168" customFormat="1" x14ac:dyDescent="0.2">
      <c r="M218" s="169"/>
      <c r="N218" s="132"/>
      <c r="O218" s="141"/>
      <c r="P218" s="141"/>
      <c r="Q218" s="141"/>
      <c r="R218" s="141"/>
      <c r="S218" s="141"/>
      <c r="T218" s="141"/>
      <c r="U218" s="141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</row>
    <row r="219" spans="13:45" s="168" customFormat="1" x14ac:dyDescent="0.2">
      <c r="M219" s="169"/>
      <c r="N219" s="132"/>
      <c r="O219" s="141"/>
      <c r="P219" s="141"/>
      <c r="Q219" s="141"/>
      <c r="R219" s="141"/>
      <c r="S219" s="141"/>
      <c r="T219" s="141"/>
      <c r="U219" s="141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</row>
    <row r="220" spans="13:45" s="168" customFormat="1" x14ac:dyDescent="0.2">
      <c r="M220" s="169"/>
      <c r="N220" s="132"/>
      <c r="O220" s="141"/>
      <c r="P220" s="141"/>
      <c r="Q220" s="141"/>
      <c r="R220" s="141"/>
      <c r="S220" s="141"/>
      <c r="T220" s="141"/>
      <c r="U220" s="141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</row>
    <row r="221" spans="13:45" s="168" customFormat="1" x14ac:dyDescent="0.2">
      <c r="M221" s="169"/>
      <c r="N221" s="132"/>
      <c r="O221" s="141"/>
      <c r="P221" s="141"/>
      <c r="Q221" s="141"/>
      <c r="R221" s="141"/>
      <c r="S221" s="141"/>
      <c r="T221" s="141"/>
      <c r="U221" s="141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</row>
    <row r="222" spans="13:45" s="168" customFormat="1" x14ac:dyDescent="0.2">
      <c r="M222" s="169"/>
      <c r="N222" s="132"/>
      <c r="O222" s="141"/>
      <c r="P222" s="141"/>
      <c r="Q222" s="141"/>
      <c r="R222" s="141"/>
      <c r="S222" s="141"/>
      <c r="T222" s="141"/>
      <c r="U222" s="141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</row>
    <row r="223" spans="13:45" s="168" customFormat="1" x14ac:dyDescent="0.2">
      <c r="M223" s="169"/>
      <c r="N223" s="132"/>
      <c r="O223" s="141"/>
      <c r="P223" s="141"/>
      <c r="Q223" s="141"/>
      <c r="R223" s="141"/>
      <c r="S223" s="141"/>
      <c r="T223" s="141"/>
      <c r="U223" s="141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</row>
    <row r="224" spans="13:45" s="168" customFormat="1" x14ac:dyDescent="0.2">
      <c r="M224" s="169"/>
      <c r="N224" s="132"/>
      <c r="O224" s="141"/>
      <c r="P224" s="141"/>
      <c r="Q224" s="141"/>
      <c r="R224" s="141"/>
      <c r="S224" s="141"/>
      <c r="T224" s="141"/>
      <c r="U224" s="141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</row>
    <row r="225" spans="13:45" s="168" customFormat="1" x14ac:dyDescent="0.2">
      <c r="M225" s="169"/>
      <c r="N225" s="132"/>
      <c r="O225" s="141"/>
      <c r="P225" s="141"/>
      <c r="Q225" s="133"/>
      <c r="R225" s="133"/>
      <c r="S225" s="141"/>
      <c r="T225" s="141"/>
      <c r="U225" s="141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</row>
    <row r="226" spans="13:45" s="168" customFormat="1" x14ac:dyDescent="0.2">
      <c r="M226" s="169"/>
      <c r="N226" s="132"/>
      <c r="O226" s="141"/>
      <c r="P226" s="141"/>
      <c r="Q226" s="141"/>
      <c r="R226" s="141"/>
      <c r="S226" s="141"/>
      <c r="T226" s="141"/>
      <c r="U226" s="141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</row>
    <row r="227" spans="13:45" s="168" customFormat="1" x14ac:dyDescent="0.2">
      <c r="M227" s="169"/>
      <c r="N227" s="132"/>
      <c r="O227" s="141"/>
      <c r="P227" s="141"/>
      <c r="Q227" s="149"/>
      <c r="R227" s="141"/>
      <c r="S227" s="141"/>
      <c r="T227" s="141"/>
      <c r="U227" s="141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</row>
    <row r="228" spans="13:45" s="168" customFormat="1" x14ac:dyDescent="0.2">
      <c r="M228" s="170"/>
      <c r="N228" s="132"/>
      <c r="O228" s="141"/>
      <c r="P228" s="141"/>
      <c r="Q228" s="133"/>
      <c r="R228" s="141"/>
      <c r="S228" s="141"/>
      <c r="T228" s="141"/>
      <c r="U228" s="141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</row>
    <row r="229" spans="13:45" s="168" customFormat="1" x14ac:dyDescent="0.2">
      <c r="M229" s="170"/>
      <c r="N229" s="132"/>
      <c r="O229" s="141"/>
      <c r="P229" s="141"/>
      <c r="Q229" s="141"/>
      <c r="R229" s="141"/>
      <c r="S229" s="141"/>
      <c r="T229" s="141"/>
      <c r="U229" s="141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</row>
    <row r="230" spans="13:45" s="168" customFormat="1" x14ac:dyDescent="0.2">
      <c r="M230" s="170"/>
      <c r="N230" s="132"/>
      <c r="O230" s="141"/>
      <c r="P230" s="141"/>
      <c r="Q230" s="141"/>
      <c r="R230" s="141"/>
      <c r="S230" s="141"/>
      <c r="T230" s="141"/>
      <c r="U230" s="141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</row>
    <row r="231" spans="13:45" s="168" customFormat="1" x14ac:dyDescent="0.2">
      <c r="M231" s="170"/>
      <c r="N231" s="132"/>
      <c r="O231" s="141"/>
      <c r="P231" s="141"/>
      <c r="Q231" s="141"/>
      <c r="R231" s="141"/>
      <c r="S231" s="141"/>
      <c r="T231" s="141"/>
      <c r="U231" s="141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</row>
    <row r="232" spans="13:45" s="168" customFormat="1" x14ac:dyDescent="0.2">
      <c r="M232" s="170"/>
      <c r="N232" s="132"/>
      <c r="O232" s="141"/>
      <c r="P232" s="141"/>
      <c r="Q232" s="133"/>
      <c r="R232" s="133"/>
      <c r="S232" s="141"/>
      <c r="T232" s="141"/>
      <c r="U232" s="141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</row>
    <row r="233" spans="13:45" s="168" customFormat="1" x14ac:dyDescent="0.2">
      <c r="M233" s="170"/>
      <c r="N233" s="132"/>
      <c r="O233" s="141"/>
      <c r="P233" s="141"/>
      <c r="Q233" s="141"/>
      <c r="R233" s="132"/>
      <c r="S233" s="141"/>
      <c r="T233" s="141"/>
      <c r="U233" s="141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</row>
    <row r="234" spans="13:45" s="168" customFormat="1" x14ac:dyDescent="0.2">
      <c r="M234" s="170"/>
      <c r="N234" s="132"/>
      <c r="O234" s="141"/>
      <c r="P234" s="141"/>
      <c r="Q234" s="149"/>
      <c r="R234" s="132"/>
      <c r="S234" s="141"/>
      <c r="T234" s="141"/>
      <c r="U234" s="141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</row>
    <row r="235" spans="13:45" s="168" customFormat="1" ht="14.25" x14ac:dyDescent="0.2">
      <c r="M235" s="170"/>
      <c r="N235" s="132"/>
      <c r="O235" s="141"/>
      <c r="P235" s="141"/>
      <c r="Q235" s="133"/>
      <c r="R235" s="158"/>
      <c r="S235" s="141"/>
      <c r="T235" s="141"/>
      <c r="U235" s="141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</row>
    <row r="236" spans="13:45" s="168" customFormat="1" ht="14.25" x14ac:dyDescent="0.2">
      <c r="M236" s="170"/>
      <c r="N236" s="132"/>
      <c r="O236" s="141"/>
      <c r="P236" s="141"/>
      <c r="Q236" s="141"/>
      <c r="R236" s="159"/>
      <c r="S236" s="141"/>
      <c r="T236" s="141"/>
      <c r="U236" s="141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</row>
    <row r="237" spans="13:45" s="168" customFormat="1" x14ac:dyDescent="0.2">
      <c r="M237" s="170"/>
      <c r="N237" s="132"/>
      <c r="O237" s="141"/>
      <c r="P237" s="141"/>
      <c r="Q237" s="141"/>
      <c r="R237" s="141"/>
      <c r="S237" s="141"/>
      <c r="T237" s="141"/>
      <c r="U237" s="141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</row>
    <row r="238" spans="13:45" s="168" customFormat="1" x14ac:dyDescent="0.2">
      <c r="M238" s="170"/>
      <c r="N238" s="132"/>
      <c r="O238" s="141"/>
      <c r="P238" s="141"/>
      <c r="Q238" s="133"/>
      <c r="R238" s="133"/>
      <c r="S238" s="141"/>
      <c r="T238" s="141"/>
      <c r="U238" s="141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</row>
    <row r="239" spans="13:45" s="168" customFormat="1" x14ac:dyDescent="0.2">
      <c r="M239" s="170"/>
      <c r="N239" s="132"/>
      <c r="O239" s="141"/>
      <c r="P239" s="141"/>
      <c r="Q239" s="141"/>
      <c r="R239" s="132"/>
      <c r="S239" s="141"/>
      <c r="T239" s="141"/>
      <c r="U239" s="141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</row>
    <row r="240" spans="13:45" s="168" customFormat="1" x14ac:dyDescent="0.2">
      <c r="M240" s="170"/>
      <c r="N240" s="132"/>
      <c r="O240" s="141"/>
      <c r="P240" s="141"/>
      <c r="Q240" s="149"/>
      <c r="R240" s="132"/>
      <c r="S240" s="141"/>
      <c r="T240" s="141"/>
      <c r="U240" s="141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</row>
    <row r="241" spans="13:45" s="168" customFormat="1" x14ac:dyDescent="0.2">
      <c r="M241" s="170"/>
      <c r="N241" s="132"/>
      <c r="O241" s="141"/>
      <c r="P241" s="141"/>
      <c r="Q241" s="141"/>
      <c r="R241" s="132"/>
      <c r="S241" s="141"/>
      <c r="T241" s="141"/>
      <c r="U241" s="141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</row>
    <row r="242" spans="13:45" s="168" customFormat="1" ht="14.25" x14ac:dyDescent="0.2">
      <c r="M242" s="170"/>
      <c r="N242" s="132"/>
      <c r="O242" s="141"/>
      <c r="P242" s="141"/>
      <c r="Q242" s="133"/>
      <c r="R242" s="158"/>
      <c r="S242" s="141"/>
      <c r="T242" s="141"/>
      <c r="U242" s="141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</row>
    <row r="243" spans="13:45" s="168" customFormat="1" x14ac:dyDescent="0.2">
      <c r="M243" s="170"/>
      <c r="N243" s="132"/>
      <c r="O243" s="141"/>
      <c r="P243" s="141"/>
      <c r="Q243" s="141"/>
      <c r="R243" s="141"/>
      <c r="S243" s="141"/>
      <c r="T243" s="141"/>
      <c r="U243" s="141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</row>
    <row r="244" spans="13:45" s="168" customFormat="1" x14ac:dyDescent="0.2">
      <c r="M244" s="170"/>
      <c r="N244" s="132"/>
      <c r="O244" s="141"/>
      <c r="P244" s="141"/>
      <c r="Q244" s="141"/>
      <c r="R244" s="141"/>
      <c r="S244" s="141"/>
      <c r="T244" s="141"/>
      <c r="U244" s="141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</row>
    <row r="245" spans="13:45" s="168" customFormat="1" x14ac:dyDescent="0.2">
      <c r="M245" s="170"/>
      <c r="N245" s="132"/>
      <c r="O245" s="141"/>
      <c r="P245" s="141"/>
      <c r="Q245" s="141"/>
      <c r="R245" s="141"/>
      <c r="S245" s="141"/>
      <c r="T245" s="141"/>
      <c r="U245" s="141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</row>
    <row r="246" spans="13:45" s="168" customFormat="1" x14ac:dyDescent="0.2">
      <c r="M246" s="170"/>
      <c r="N246" s="132"/>
      <c r="O246" s="141"/>
      <c r="P246" s="141"/>
      <c r="Q246" s="141"/>
      <c r="R246" s="141"/>
      <c r="S246" s="141"/>
      <c r="T246" s="141"/>
      <c r="U246" s="141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</row>
    <row r="247" spans="13:45" s="168" customFormat="1" x14ac:dyDescent="0.2">
      <c r="M247" s="170"/>
      <c r="N247" s="132"/>
      <c r="O247" s="141"/>
      <c r="P247" s="141"/>
      <c r="Q247" s="141"/>
      <c r="R247" s="141"/>
      <c r="S247" s="141"/>
      <c r="T247" s="141"/>
      <c r="U247" s="141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</row>
    <row r="248" spans="13:45" s="168" customFormat="1" x14ac:dyDescent="0.2">
      <c r="M248" s="170"/>
      <c r="N248" s="132"/>
      <c r="O248" s="141"/>
      <c r="P248" s="141"/>
      <c r="Q248" s="141"/>
      <c r="R248" s="141"/>
      <c r="S248" s="141"/>
      <c r="T248" s="141"/>
      <c r="U248" s="141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</row>
    <row r="249" spans="13:45" s="168" customFormat="1" x14ac:dyDescent="0.2">
      <c r="M249" s="170"/>
      <c r="N249" s="132"/>
      <c r="O249" s="141"/>
      <c r="P249" s="141"/>
      <c r="Q249" s="141"/>
      <c r="R249" s="141"/>
      <c r="S249" s="141"/>
      <c r="T249" s="141"/>
      <c r="U249" s="141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</row>
    <row r="250" spans="13:45" s="168" customFormat="1" x14ac:dyDescent="0.2">
      <c r="M250" s="170"/>
      <c r="N250" s="132"/>
      <c r="O250" s="141"/>
      <c r="P250" s="141"/>
      <c r="Q250" s="141"/>
      <c r="R250" s="141"/>
      <c r="S250" s="141"/>
      <c r="T250" s="141"/>
      <c r="U250" s="141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</row>
    <row r="251" spans="13:45" s="168" customFormat="1" x14ac:dyDescent="0.2">
      <c r="M251" s="170"/>
      <c r="N251" s="132"/>
      <c r="O251" s="141"/>
      <c r="P251" s="141"/>
      <c r="Q251" s="141"/>
      <c r="R251" s="141"/>
      <c r="S251" s="141"/>
      <c r="T251" s="141"/>
      <c r="U251" s="141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</row>
    <row r="252" spans="13:45" s="168" customFormat="1" x14ac:dyDescent="0.2">
      <c r="M252" s="170"/>
      <c r="N252" s="132"/>
      <c r="O252" s="141"/>
      <c r="P252" s="141"/>
      <c r="Q252" s="141"/>
      <c r="R252" s="141"/>
      <c r="S252" s="141"/>
      <c r="T252" s="141"/>
      <c r="U252" s="141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</row>
    <row r="253" spans="13:45" s="168" customFormat="1" x14ac:dyDescent="0.2">
      <c r="M253" s="170"/>
      <c r="N253" s="132"/>
      <c r="O253" s="141"/>
      <c r="P253" s="141"/>
      <c r="Q253" s="141"/>
      <c r="R253" s="141"/>
      <c r="S253" s="141"/>
      <c r="T253" s="141"/>
      <c r="U253" s="141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</row>
    <row r="254" spans="13:45" s="168" customFormat="1" x14ac:dyDescent="0.2">
      <c r="M254" s="170"/>
      <c r="N254" s="132"/>
      <c r="O254" s="141"/>
      <c r="P254" s="141"/>
      <c r="Q254" s="141"/>
      <c r="R254" s="141"/>
      <c r="S254" s="141"/>
      <c r="T254" s="141"/>
      <c r="U254" s="141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</row>
    <row r="255" spans="13:45" s="168" customFormat="1" x14ac:dyDescent="0.2">
      <c r="M255" s="170"/>
      <c r="N255" s="132"/>
      <c r="O255" s="141"/>
      <c r="P255" s="141"/>
      <c r="Q255" s="141"/>
      <c r="R255" s="141"/>
      <c r="S255" s="141"/>
      <c r="T255" s="141"/>
      <c r="U255" s="141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</row>
    <row r="256" spans="13:45" s="168" customFormat="1" x14ac:dyDescent="0.2">
      <c r="M256" s="170"/>
      <c r="N256" s="132"/>
      <c r="O256" s="141"/>
      <c r="P256" s="141"/>
      <c r="Q256" s="141"/>
      <c r="R256" s="141"/>
      <c r="S256" s="141"/>
      <c r="T256" s="141"/>
      <c r="U256" s="141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</row>
    <row r="257" spans="13:45" s="168" customFormat="1" x14ac:dyDescent="0.2">
      <c r="M257" s="170"/>
      <c r="N257" s="132"/>
      <c r="O257" s="141"/>
      <c r="P257" s="141"/>
      <c r="Q257" s="141"/>
      <c r="R257" s="141"/>
      <c r="S257" s="141"/>
      <c r="T257" s="141"/>
      <c r="U257" s="141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</row>
    <row r="258" spans="13:45" s="168" customFormat="1" x14ac:dyDescent="0.2">
      <c r="M258" s="170"/>
      <c r="N258" s="132"/>
      <c r="O258" s="141"/>
      <c r="P258" s="141"/>
      <c r="Q258" s="141"/>
      <c r="R258" s="141"/>
      <c r="S258" s="141"/>
      <c r="T258" s="141"/>
      <c r="U258" s="141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</row>
    <row r="259" spans="13:45" s="168" customFormat="1" x14ac:dyDescent="0.2">
      <c r="M259" s="170"/>
      <c r="N259" s="132"/>
      <c r="O259" s="141"/>
      <c r="P259" s="141"/>
      <c r="Q259" s="141"/>
      <c r="R259" s="141"/>
      <c r="S259" s="141"/>
      <c r="T259" s="141"/>
      <c r="U259" s="141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</row>
    <row r="260" spans="13:45" s="168" customFormat="1" x14ac:dyDescent="0.2">
      <c r="M260" s="170"/>
      <c r="N260" s="132"/>
      <c r="O260" s="141"/>
      <c r="P260" s="141"/>
      <c r="Q260" s="141"/>
      <c r="R260" s="141"/>
      <c r="S260" s="141"/>
      <c r="T260" s="141"/>
      <c r="U260" s="141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</row>
    <row r="261" spans="13:45" s="168" customFormat="1" x14ac:dyDescent="0.2">
      <c r="M261" s="170"/>
      <c r="N261" s="132"/>
      <c r="O261" s="141"/>
      <c r="P261" s="141"/>
      <c r="Q261" s="141"/>
      <c r="R261" s="141"/>
      <c r="S261" s="141"/>
      <c r="T261" s="141"/>
      <c r="U261" s="141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</row>
    <row r="262" spans="13:45" s="168" customFormat="1" x14ac:dyDescent="0.2">
      <c r="M262" s="170"/>
      <c r="N262" s="132"/>
      <c r="O262" s="141"/>
      <c r="P262" s="141"/>
      <c r="Q262" s="141"/>
      <c r="R262" s="141"/>
      <c r="S262" s="141"/>
      <c r="T262" s="141"/>
      <c r="U262" s="141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</row>
    <row r="263" spans="13:45" s="168" customFormat="1" x14ac:dyDescent="0.2">
      <c r="M263" s="170"/>
      <c r="N263" s="132"/>
      <c r="O263" s="141"/>
      <c r="P263" s="141"/>
      <c r="Q263" s="141"/>
      <c r="R263" s="141"/>
      <c r="S263" s="141"/>
      <c r="T263" s="141"/>
      <c r="U263" s="141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</row>
    <row r="264" spans="13:45" s="168" customFormat="1" x14ac:dyDescent="0.2">
      <c r="M264" s="170"/>
      <c r="N264" s="132"/>
      <c r="O264" s="141"/>
      <c r="P264" s="141"/>
      <c r="Q264" s="141"/>
      <c r="R264" s="141"/>
      <c r="S264" s="141"/>
      <c r="T264" s="141"/>
      <c r="U264" s="141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</row>
    <row r="265" spans="13:45" s="168" customFormat="1" x14ac:dyDescent="0.2">
      <c r="M265" s="170"/>
      <c r="N265" s="132"/>
      <c r="O265" s="141"/>
      <c r="P265" s="141"/>
      <c r="Q265" s="141"/>
      <c r="R265" s="141"/>
      <c r="S265" s="141"/>
      <c r="T265" s="141"/>
      <c r="U265" s="141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</row>
    <row r="266" spans="13:45" s="168" customFormat="1" x14ac:dyDescent="0.2">
      <c r="M266" s="170"/>
      <c r="N266" s="132"/>
      <c r="O266" s="141"/>
      <c r="P266" s="141"/>
      <c r="Q266" s="141"/>
      <c r="R266" s="141"/>
      <c r="S266" s="141"/>
      <c r="T266" s="141"/>
      <c r="U266" s="141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</row>
    <row r="267" spans="13:45" s="168" customFormat="1" x14ac:dyDescent="0.2">
      <c r="M267" s="170"/>
      <c r="N267" s="132"/>
      <c r="O267" s="141"/>
      <c r="P267" s="141"/>
      <c r="Q267" s="141"/>
      <c r="R267" s="141"/>
      <c r="S267" s="141"/>
      <c r="T267" s="141"/>
      <c r="U267" s="141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</row>
    <row r="268" spans="13:45" s="168" customFormat="1" x14ac:dyDescent="0.2">
      <c r="M268" s="170"/>
      <c r="N268" s="132"/>
      <c r="O268" s="141"/>
      <c r="P268" s="141"/>
      <c r="Q268" s="141"/>
      <c r="R268" s="141"/>
      <c r="S268" s="141"/>
      <c r="T268" s="141"/>
      <c r="U268" s="141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</row>
    <row r="269" spans="13:45" s="168" customFormat="1" x14ac:dyDescent="0.2">
      <c r="M269" s="170"/>
      <c r="N269" s="132"/>
      <c r="O269" s="141"/>
      <c r="P269" s="141"/>
      <c r="Q269" s="141"/>
      <c r="R269" s="141"/>
      <c r="S269" s="141"/>
      <c r="T269" s="141"/>
      <c r="U269" s="141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</row>
    <row r="270" spans="13:45" s="168" customFormat="1" x14ac:dyDescent="0.2">
      <c r="M270" s="170"/>
      <c r="N270" s="132"/>
      <c r="O270" s="141"/>
      <c r="P270" s="141"/>
      <c r="Q270" s="141"/>
      <c r="R270" s="141"/>
      <c r="S270" s="141"/>
      <c r="T270" s="141"/>
      <c r="U270" s="141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</row>
    <row r="271" spans="13:45" s="168" customFormat="1" x14ac:dyDescent="0.2">
      <c r="M271" s="170"/>
      <c r="N271" s="132"/>
      <c r="O271" s="141"/>
      <c r="P271" s="141"/>
      <c r="Q271" s="141"/>
      <c r="R271" s="141"/>
      <c r="S271" s="141"/>
      <c r="T271" s="141"/>
      <c r="U271" s="141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</row>
    <row r="272" spans="13:45" s="168" customFormat="1" x14ac:dyDescent="0.2">
      <c r="M272" s="170"/>
      <c r="N272" s="132"/>
      <c r="O272" s="141"/>
      <c r="P272" s="141"/>
      <c r="Q272" s="141"/>
      <c r="R272" s="141"/>
      <c r="S272" s="141"/>
      <c r="T272" s="141"/>
      <c r="U272" s="141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</row>
    <row r="273" spans="13:45" s="168" customFormat="1" x14ac:dyDescent="0.2">
      <c r="M273" s="170"/>
      <c r="N273" s="132"/>
      <c r="O273" s="141"/>
      <c r="P273" s="141"/>
      <c r="Q273" s="141"/>
      <c r="R273" s="141"/>
      <c r="S273" s="141"/>
      <c r="T273" s="141"/>
      <c r="U273" s="141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</row>
    <row r="274" spans="13:45" s="168" customFormat="1" x14ac:dyDescent="0.2">
      <c r="M274" s="170"/>
      <c r="N274" s="132"/>
      <c r="O274" s="141"/>
      <c r="P274" s="141"/>
      <c r="Q274" s="141"/>
      <c r="R274" s="141"/>
      <c r="S274" s="141"/>
      <c r="T274" s="141"/>
      <c r="U274" s="141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F274" s="133"/>
      <c r="AG274" s="133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</row>
    <row r="275" spans="13:45" s="168" customFormat="1" x14ac:dyDescent="0.2">
      <c r="M275" s="170"/>
      <c r="N275" s="132"/>
      <c r="O275" s="141"/>
      <c r="P275" s="141"/>
      <c r="Q275" s="141"/>
      <c r="R275" s="141"/>
      <c r="S275" s="141"/>
      <c r="T275" s="141"/>
      <c r="U275" s="141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  <c r="AF275" s="133"/>
      <c r="AG275" s="133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</row>
    <row r="276" spans="13:45" s="168" customFormat="1" x14ac:dyDescent="0.2">
      <c r="M276" s="170"/>
      <c r="N276" s="132"/>
      <c r="O276" s="141"/>
      <c r="P276" s="141"/>
      <c r="Q276" s="141"/>
      <c r="R276" s="141"/>
      <c r="S276" s="141"/>
      <c r="T276" s="141"/>
      <c r="U276" s="141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</row>
    <row r="277" spans="13:45" s="168" customFormat="1" x14ac:dyDescent="0.2">
      <c r="M277" s="170"/>
      <c r="N277" s="132"/>
      <c r="O277" s="141"/>
      <c r="P277" s="141"/>
      <c r="Q277" s="141"/>
      <c r="R277" s="141"/>
      <c r="S277" s="141"/>
      <c r="T277" s="141"/>
      <c r="U277" s="141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133"/>
      <c r="AG277" s="133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</row>
    <row r="278" spans="13:45" s="168" customFormat="1" x14ac:dyDescent="0.2">
      <c r="M278" s="170"/>
      <c r="N278" s="132"/>
      <c r="O278" s="141"/>
      <c r="P278" s="141"/>
      <c r="Q278" s="141"/>
      <c r="R278" s="141"/>
      <c r="S278" s="141"/>
      <c r="T278" s="141"/>
      <c r="U278" s="141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</row>
    <row r="279" spans="13:45" s="168" customFormat="1" x14ac:dyDescent="0.2">
      <c r="M279" s="170"/>
      <c r="N279" s="132"/>
      <c r="O279" s="141"/>
      <c r="P279" s="141"/>
      <c r="Q279" s="141"/>
      <c r="R279" s="141"/>
      <c r="S279" s="141"/>
      <c r="T279" s="141"/>
      <c r="U279" s="141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  <c r="AF279" s="133"/>
      <c r="AG279" s="133"/>
      <c r="AH279" s="133"/>
      <c r="AI279" s="133"/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</row>
    <row r="280" spans="13:45" s="168" customFormat="1" x14ac:dyDescent="0.2">
      <c r="M280" s="170"/>
      <c r="N280" s="132"/>
      <c r="O280" s="141"/>
      <c r="P280" s="141"/>
      <c r="Q280" s="141"/>
      <c r="R280" s="141"/>
      <c r="S280" s="141"/>
      <c r="T280" s="141"/>
      <c r="U280" s="141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  <c r="AF280" s="133"/>
      <c r="AG280" s="133"/>
      <c r="AH280" s="133"/>
      <c r="AI280" s="133"/>
      <c r="AJ280" s="133"/>
      <c r="AK280" s="133"/>
      <c r="AL280" s="133"/>
      <c r="AM280" s="133"/>
      <c r="AN280" s="133"/>
      <c r="AO280" s="133"/>
      <c r="AP280" s="133"/>
      <c r="AQ280" s="133"/>
      <c r="AR280" s="133"/>
      <c r="AS280" s="133"/>
    </row>
    <row r="281" spans="13:45" s="168" customFormat="1" x14ac:dyDescent="0.2">
      <c r="M281" s="170"/>
      <c r="N281" s="132"/>
      <c r="O281" s="141"/>
      <c r="P281" s="141"/>
      <c r="Q281" s="141"/>
      <c r="R281" s="141"/>
      <c r="S281" s="141"/>
      <c r="T281" s="141"/>
      <c r="U281" s="141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</row>
    <row r="282" spans="13:45" s="168" customFormat="1" x14ac:dyDescent="0.2">
      <c r="M282" s="170"/>
      <c r="N282" s="132"/>
      <c r="O282" s="141"/>
      <c r="P282" s="141"/>
      <c r="Q282" s="141"/>
      <c r="R282" s="141"/>
      <c r="S282" s="141"/>
      <c r="T282" s="141"/>
      <c r="U282" s="141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</row>
    <row r="283" spans="13:45" s="168" customFormat="1" x14ac:dyDescent="0.2">
      <c r="M283" s="170"/>
      <c r="N283" s="132"/>
      <c r="O283" s="141"/>
      <c r="P283" s="141"/>
      <c r="Q283" s="141"/>
      <c r="R283" s="141"/>
      <c r="S283" s="141"/>
      <c r="T283" s="141"/>
      <c r="U283" s="141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  <c r="AF283" s="133"/>
      <c r="AG283" s="133"/>
      <c r="AH283" s="133"/>
      <c r="AI283" s="133"/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</row>
    <row r="284" spans="13:45" s="168" customFormat="1" x14ac:dyDescent="0.2">
      <c r="M284" s="170"/>
      <c r="N284" s="132"/>
      <c r="O284" s="141"/>
      <c r="P284" s="141"/>
      <c r="Q284" s="141"/>
      <c r="R284" s="141"/>
      <c r="S284" s="141"/>
      <c r="T284" s="141"/>
      <c r="U284" s="141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</row>
    <row r="285" spans="13:45" s="168" customFormat="1" x14ac:dyDescent="0.2">
      <c r="M285" s="170"/>
      <c r="N285" s="132"/>
      <c r="O285" s="141"/>
      <c r="P285" s="141"/>
      <c r="Q285" s="141"/>
      <c r="R285" s="141"/>
      <c r="S285" s="141"/>
      <c r="T285" s="141"/>
      <c r="U285" s="141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  <c r="AF285" s="133"/>
      <c r="AG285" s="133"/>
      <c r="AH285" s="133"/>
      <c r="AI285" s="133"/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</row>
    <row r="286" spans="13:45" s="168" customFormat="1" x14ac:dyDescent="0.2">
      <c r="M286" s="170"/>
      <c r="N286" s="132"/>
      <c r="O286" s="141"/>
      <c r="P286" s="141"/>
      <c r="Q286" s="141"/>
      <c r="R286" s="141"/>
      <c r="S286" s="141"/>
      <c r="T286" s="141"/>
      <c r="U286" s="141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</row>
    <row r="287" spans="13:45" s="168" customFormat="1" x14ac:dyDescent="0.2">
      <c r="M287" s="170"/>
      <c r="N287" s="132"/>
      <c r="O287" s="141"/>
      <c r="P287" s="141"/>
      <c r="Q287" s="141"/>
      <c r="R287" s="141"/>
      <c r="S287" s="141"/>
      <c r="T287" s="141"/>
      <c r="U287" s="141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</row>
    <row r="288" spans="13:45" s="168" customFormat="1" x14ac:dyDescent="0.2">
      <c r="M288" s="170"/>
      <c r="N288" s="132"/>
      <c r="O288" s="141"/>
      <c r="P288" s="141"/>
      <c r="Q288" s="141"/>
      <c r="R288" s="141"/>
      <c r="S288" s="141"/>
      <c r="T288" s="141"/>
      <c r="U288" s="141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</row>
    <row r="289" spans="13:45" s="168" customFormat="1" x14ac:dyDescent="0.2">
      <c r="M289" s="170"/>
      <c r="N289" s="132"/>
      <c r="O289" s="141"/>
      <c r="P289" s="141"/>
      <c r="Q289" s="141"/>
      <c r="R289" s="141"/>
      <c r="S289" s="141"/>
      <c r="T289" s="141"/>
      <c r="U289" s="141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</row>
    <row r="290" spans="13:45" s="168" customFormat="1" x14ac:dyDescent="0.2">
      <c r="M290" s="170"/>
      <c r="N290" s="132"/>
      <c r="O290" s="141"/>
      <c r="P290" s="141"/>
      <c r="Q290" s="141"/>
      <c r="R290" s="141"/>
      <c r="S290" s="141"/>
      <c r="T290" s="141"/>
      <c r="U290" s="141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  <c r="AF290" s="133"/>
      <c r="AG290" s="133"/>
      <c r="AH290" s="133"/>
      <c r="AI290" s="133"/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</row>
    <row r="291" spans="13:45" s="168" customFormat="1" x14ac:dyDescent="0.2">
      <c r="M291" s="170"/>
      <c r="N291" s="132"/>
      <c r="O291" s="141"/>
      <c r="P291" s="141"/>
      <c r="Q291" s="141"/>
      <c r="R291" s="141"/>
      <c r="S291" s="141"/>
      <c r="T291" s="141"/>
      <c r="U291" s="141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  <c r="AF291" s="133"/>
      <c r="AG291" s="133"/>
      <c r="AH291" s="133"/>
      <c r="AI291" s="133"/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</row>
    <row r="292" spans="13:45" s="168" customFormat="1" x14ac:dyDescent="0.2">
      <c r="M292" s="167"/>
      <c r="N292" s="132"/>
      <c r="O292" s="141"/>
      <c r="P292" s="141"/>
      <c r="Q292" s="141"/>
      <c r="R292" s="141"/>
      <c r="S292" s="141"/>
      <c r="T292" s="141"/>
      <c r="U292" s="141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  <c r="AF292" s="133"/>
      <c r="AG292" s="133"/>
      <c r="AH292" s="133"/>
      <c r="AI292" s="133"/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</row>
    <row r="293" spans="13:45" s="168" customFormat="1" x14ac:dyDescent="0.2">
      <c r="N293" s="132"/>
      <c r="O293" s="141"/>
      <c r="P293" s="141"/>
      <c r="Q293" s="141"/>
      <c r="R293" s="141"/>
      <c r="S293" s="141"/>
      <c r="T293" s="141"/>
      <c r="U293" s="141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  <c r="AF293" s="133"/>
      <c r="AG293" s="133"/>
      <c r="AH293" s="133"/>
      <c r="AI293" s="133"/>
      <c r="AJ293" s="133"/>
      <c r="AK293" s="133"/>
      <c r="AL293" s="133"/>
      <c r="AM293" s="133"/>
      <c r="AN293" s="133"/>
      <c r="AO293" s="133"/>
      <c r="AP293" s="133"/>
      <c r="AQ293" s="133"/>
      <c r="AR293" s="133"/>
      <c r="AS293" s="133"/>
    </row>
    <row r="294" spans="13:45" s="168" customFormat="1" x14ac:dyDescent="0.2">
      <c r="N294" s="132"/>
      <c r="O294" s="141"/>
      <c r="P294" s="141"/>
      <c r="Q294" s="141"/>
      <c r="R294" s="141"/>
      <c r="S294" s="141"/>
      <c r="T294" s="141"/>
      <c r="U294" s="141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33"/>
      <c r="AL294" s="133"/>
      <c r="AM294" s="133"/>
      <c r="AN294" s="133"/>
      <c r="AO294" s="133"/>
      <c r="AP294" s="133"/>
      <c r="AQ294" s="133"/>
      <c r="AR294" s="133"/>
      <c r="AS294" s="133"/>
    </row>
    <row r="295" spans="13:45" s="168" customFormat="1" x14ac:dyDescent="0.2">
      <c r="N295" s="132"/>
      <c r="O295" s="141"/>
      <c r="P295" s="141"/>
      <c r="Q295" s="141"/>
      <c r="R295" s="141"/>
      <c r="S295" s="141"/>
      <c r="T295" s="141"/>
      <c r="U295" s="141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  <c r="AF295" s="133"/>
      <c r="AG295" s="133"/>
      <c r="AH295" s="133"/>
      <c r="AI295" s="133"/>
      <c r="AJ295" s="133"/>
      <c r="AK295" s="133"/>
      <c r="AL295" s="133"/>
      <c r="AM295" s="133"/>
      <c r="AN295" s="133"/>
      <c r="AO295" s="133"/>
      <c r="AP295" s="133"/>
      <c r="AQ295" s="133"/>
      <c r="AR295" s="133"/>
      <c r="AS295" s="133"/>
    </row>
    <row r="296" spans="13:45" s="168" customFormat="1" x14ac:dyDescent="0.2">
      <c r="M296" s="169"/>
      <c r="N296" s="132"/>
      <c r="O296" s="141"/>
      <c r="P296" s="141"/>
      <c r="Q296" s="141"/>
      <c r="R296" s="141"/>
      <c r="S296" s="141"/>
      <c r="T296" s="141"/>
      <c r="U296" s="141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  <c r="AF296" s="133"/>
      <c r="AG296" s="133"/>
      <c r="AH296" s="133"/>
      <c r="AI296" s="133"/>
      <c r="AJ296" s="133"/>
      <c r="AK296" s="133"/>
      <c r="AL296" s="133"/>
      <c r="AM296" s="133"/>
      <c r="AN296" s="133"/>
      <c r="AO296" s="133"/>
      <c r="AP296" s="133"/>
      <c r="AQ296" s="133"/>
      <c r="AR296" s="133"/>
      <c r="AS296" s="133"/>
    </row>
    <row r="297" spans="13:45" s="168" customFormat="1" x14ac:dyDescent="0.2">
      <c r="M297" s="169"/>
      <c r="N297" s="132"/>
      <c r="O297" s="141"/>
      <c r="P297" s="141"/>
      <c r="Q297" s="141"/>
      <c r="R297" s="141"/>
      <c r="S297" s="141"/>
      <c r="T297" s="141"/>
      <c r="U297" s="141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  <c r="AF297" s="133"/>
      <c r="AG297" s="133"/>
      <c r="AH297" s="133"/>
      <c r="AI297" s="133"/>
      <c r="AJ297" s="133"/>
      <c r="AK297" s="133"/>
      <c r="AL297" s="133"/>
      <c r="AM297" s="133"/>
      <c r="AN297" s="133"/>
      <c r="AO297" s="133"/>
      <c r="AP297" s="133"/>
      <c r="AQ297" s="133"/>
      <c r="AR297" s="133"/>
      <c r="AS297" s="133"/>
    </row>
    <row r="298" spans="13:45" s="168" customFormat="1" x14ac:dyDescent="0.2">
      <c r="M298" s="169"/>
      <c r="N298" s="132"/>
      <c r="O298" s="141"/>
      <c r="P298" s="141"/>
      <c r="Q298" s="141"/>
      <c r="R298" s="141"/>
      <c r="S298" s="141"/>
      <c r="T298" s="141"/>
      <c r="U298" s="141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  <c r="AF298" s="133"/>
      <c r="AG298" s="133"/>
      <c r="AH298" s="133"/>
      <c r="AI298" s="133"/>
      <c r="AJ298" s="133"/>
      <c r="AK298" s="133"/>
      <c r="AL298" s="133"/>
      <c r="AM298" s="133"/>
      <c r="AN298" s="133"/>
      <c r="AO298" s="133"/>
      <c r="AP298" s="133"/>
      <c r="AQ298" s="133"/>
      <c r="AR298" s="133"/>
      <c r="AS298" s="133"/>
    </row>
    <row r="299" spans="13:45" s="168" customFormat="1" x14ac:dyDescent="0.2">
      <c r="M299" s="169"/>
      <c r="N299" s="132"/>
      <c r="O299" s="141"/>
      <c r="P299" s="141"/>
      <c r="Q299" s="141"/>
      <c r="R299" s="141"/>
      <c r="S299" s="141"/>
      <c r="T299" s="141"/>
      <c r="U299" s="141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133"/>
      <c r="AG299" s="133"/>
      <c r="AH299" s="133"/>
      <c r="AI299" s="133"/>
      <c r="AJ299" s="133"/>
      <c r="AK299" s="133"/>
      <c r="AL299" s="133"/>
      <c r="AM299" s="133"/>
      <c r="AN299" s="133"/>
      <c r="AO299" s="133"/>
      <c r="AP299" s="133"/>
      <c r="AQ299" s="133"/>
      <c r="AR299" s="133"/>
      <c r="AS299" s="133"/>
    </row>
    <row r="300" spans="13:45" s="168" customFormat="1" x14ac:dyDescent="0.2">
      <c r="N300" s="132"/>
      <c r="O300" s="141"/>
      <c r="P300" s="141"/>
      <c r="Q300" s="141"/>
      <c r="R300" s="141"/>
      <c r="S300" s="141"/>
      <c r="T300" s="141"/>
      <c r="U300" s="141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  <c r="AF300" s="133"/>
      <c r="AG300" s="133"/>
      <c r="AH300" s="133"/>
      <c r="AI300" s="133"/>
      <c r="AJ300" s="133"/>
      <c r="AK300" s="133"/>
      <c r="AL300" s="133"/>
      <c r="AM300" s="133"/>
      <c r="AN300" s="133"/>
      <c r="AO300" s="133"/>
      <c r="AP300" s="133"/>
      <c r="AQ300" s="133"/>
      <c r="AR300" s="133"/>
      <c r="AS300" s="133"/>
    </row>
    <row r="301" spans="13:45" s="168" customFormat="1" x14ac:dyDescent="0.2">
      <c r="N301" s="132"/>
      <c r="O301" s="141"/>
      <c r="P301" s="141"/>
      <c r="Q301" s="141"/>
      <c r="R301" s="141"/>
      <c r="S301" s="141"/>
      <c r="T301" s="141"/>
      <c r="U301" s="141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  <c r="AG301" s="133"/>
      <c r="AH301" s="133"/>
      <c r="AI301" s="133"/>
      <c r="AJ301" s="133"/>
      <c r="AK301" s="133"/>
      <c r="AL301" s="133"/>
      <c r="AM301" s="133"/>
      <c r="AN301" s="133"/>
      <c r="AO301" s="133"/>
      <c r="AP301" s="133"/>
      <c r="AQ301" s="133"/>
      <c r="AR301" s="133"/>
      <c r="AS301" s="133"/>
    </row>
    <row r="302" spans="13:45" s="168" customFormat="1" x14ac:dyDescent="0.2">
      <c r="N302" s="132"/>
      <c r="O302" s="141"/>
      <c r="P302" s="141"/>
      <c r="Q302" s="141"/>
      <c r="R302" s="141"/>
      <c r="S302" s="141"/>
      <c r="T302" s="141"/>
      <c r="U302" s="141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  <c r="AF302" s="133"/>
      <c r="AG302" s="133"/>
      <c r="AH302" s="133"/>
      <c r="AI302" s="133"/>
      <c r="AJ302" s="133"/>
      <c r="AK302" s="133"/>
      <c r="AL302" s="133"/>
      <c r="AM302" s="133"/>
      <c r="AN302" s="133"/>
      <c r="AO302" s="133"/>
      <c r="AP302" s="133"/>
      <c r="AQ302" s="133"/>
      <c r="AR302" s="133"/>
      <c r="AS302" s="133"/>
    </row>
    <row r="303" spans="13:45" s="168" customFormat="1" x14ac:dyDescent="0.2">
      <c r="N303" s="132"/>
      <c r="O303" s="141"/>
      <c r="P303" s="141"/>
      <c r="Q303" s="141"/>
      <c r="R303" s="141"/>
      <c r="S303" s="141"/>
      <c r="T303" s="141"/>
      <c r="U303" s="141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  <c r="AF303" s="133"/>
      <c r="AG303" s="133"/>
      <c r="AH303" s="133"/>
      <c r="AI303" s="133"/>
      <c r="AJ303" s="133"/>
      <c r="AK303" s="133"/>
      <c r="AL303" s="133"/>
      <c r="AM303" s="133"/>
      <c r="AN303" s="133"/>
      <c r="AO303" s="133"/>
      <c r="AP303" s="133"/>
      <c r="AQ303" s="133"/>
      <c r="AR303" s="133"/>
      <c r="AS303" s="133"/>
    </row>
    <row r="304" spans="13:45" s="168" customFormat="1" x14ac:dyDescent="0.2">
      <c r="N304" s="132"/>
      <c r="O304" s="141"/>
      <c r="P304" s="141"/>
      <c r="Q304" s="141"/>
      <c r="R304" s="141"/>
      <c r="S304" s="141"/>
      <c r="T304" s="141"/>
      <c r="U304" s="141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  <c r="AF304" s="133"/>
      <c r="AG304" s="133"/>
      <c r="AH304" s="133"/>
      <c r="AI304" s="133"/>
      <c r="AJ304" s="133"/>
      <c r="AK304" s="133"/>
      <c r="AL304" s="133"/>
      <c r="AM304" s="133"/>
      <c r="AN304" s="133"/>
      <c r="AO304" s="133"/>
      <c r="AP304" s="133"/>
      <c r="AQ304" s="133"/>
      <c r="AR304" s="133"/>
      <c r="AS304" s="133"/>
    </row>
    <row r="305" spans="13:45" s="168" customFormat="1" x14ac:dyDescent="0.2">
      <c r="N305" s="132"/>
      <c r="O305" s="141"/>
      <c r="P305" s="141"/>
      <c r="Q305" s="141"/>
      <c r="R305" s="141"/>
      <c r="S305" s="141"/>
      <c r="T305" s="141"/>
      <c r="U305" s="141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  <c r="AF305" s="133"/>
      <c r="AG305" s="133"/>
      <c r="AH305" s="133"/>
      <c r="AI305" s="133"/>
      <c r="AJ305" s="133"/>
      <c r="AK305" s="133"/>
      <c r="AL305" s="133"/>
      <c r="AM305" s="133"/>
      <c r="AN305" s="133"/>
      <c r="AO305" s="133"/>
      <c r="AP305" s="133"/>
      <c r="AQ305" s="133"/>
      <c r="AR305" s="133"/>
      <c r="AS305" s="133"/>
    </row>
    <row r="306" spans="13:45" s="168" customFormat="1" x14ac:dyDescent="0.2">
      <c r="N306" s="132"/>
      <c r="O306" s="141"/>
      <c r="P306" s="141"/>
      <c r="Q306" s="141"/>
      <c r="R306" s="141"/>
      <c r="S306" s="141"/>
      <c r="T306" s="141"/>
      <c r="U306" s="141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  <c r="AF306" s="133"/>
      <c r="AG306" s="133"/>
      <c r="AH306" s="133"/>
      <c r="AI306" s="133"/>
      <c r="AJ306" s="133"/>
      <c r="AK306" s="133"/>
      <c r="AL306" s="133"/>
      <c r="AM306" s="133"/>
      <c r="AN306" s="133"/>
      <c r="AO306" s="133"/>
      <c r="AP306" s="133"/>
      <c r="AQ306" s="133"/>
      <c r="AR306" s="133"/>
      <c r="AS306" s="133"/>
    </row>
    <row r="307" spans="13:45" s="168" customFormat="1" x14ac:dyDescent="0.2">
      <c r="N307" s="132"/>
      <c r="O307" s="141"/>
      <c r="P307" s="141"/>
      <c r="Q307" s="141"/>
      <c r="R307" s="141"/>
      <c r="S307" s="141"/>
      <c r="T307" s="141"/>
      <c r="U307" s="141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  <c r="AF307" s="133"/>
      <c r="AG307" s="133"/>
      <c r="AH307" s="133"/>
      <c r="AI307" s="133"/>
      <c r="AJ307" s="133"/>
      <c r="AK307" s="133"/>
      <c r="AL307" s="133"/>
      <c r="AM307" s="133"/>
      <c r="AN307" s="133"/>
      <c r="AO307" s="133"/>
      <c r="AP307" s="133"/>
      <c r="AQ307" s="133"/>
      <c r="AR307" s="133"/>
      <c r="AS307" s="133"/>
    </row>
    <row r="308" spans="13:45" s="168" customFormat="1" x14ac:dyDescent="0.2">
      <c r="N308" s="132"/>
      <c r="O308" s="141"/>
      <c r="P308" s="141"/>
      <c r="Q308" s="141"/>
      <c r="R308" s="141"/>
      <c r="S308" s="141"/>
      <c r="T308" s="141"/>
      <c r="U308" s="141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  <c r="AF308" s="133"/>
      <c r="AG308" s="133"/>
      <c r="AH308" s="133"/>
      <c r="AI308" s="133"/>
      <c r="AJ308" s="133"/>
      <c r="AK308" s="133"/>
      <c r="AL308" s="133"/>
      <c r="AM308" s="133"/>
      <c r="AN308" s="133"/>
      <c r="AO308" s="133"/>
      <c r="AP308" s="133"/>
      <c r="AQ308" s="133"/>
      <c r="AR308" s="133"/>
      <c r="AS308" s="133"/>
    </row>
    <row r="309" spans="13:45" s="168" customFormat="1" x14ac:dyDescent="0.2">
      <c r="N309" s="132"/>
      <c r="O309" s="141"/>
      <c r="P309" s="141"/>
      <c r="Q309" s="141"/>
      <c r="R309" s="141"/>
      <c r="S309" s="141"/>
      <c r="T309" s="141"/>
      <c r="U309" s="141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  <c r="AF309" s="133"/>
      <c r="AG309" s="133"/>
      <c r="AH309" s="133"/>
      <c r="AI309" s="133"/>
      <c r="AJ309" s="133"/>
      <c r="AK309" s="133"/>
      <c r="AL309" s="133"/>
      <c r="AM309" s="133"/>
      <c r="AN309" s="133"/>
      <c r="AO309" s="133"/>
      <c r="AP309" s="133"/>
      <c r="AQ309" s="133"/>
      <c r="AR309" s="133"/>
      <c r="AS309" s="133"/>
    </row>
    <row r="310" spans="13:45" s="168" customFormat="1" x14ac:dyDescent="0.2">
      <c r="N310" s="132"/>
      <c r="O310" s="141"/>
      <c r="P310" s="141"/>
      <c r="Q310" s="141"/>
      <c r="R310" s="141"/>
      <c r="S310" s="141"/>
      <c r="T310" s="141"/>
      <c r="U310" s="141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  <c r="AF310" s="133"/>
      <c r="AG310" s="133"/>
      <c r="AH310" s="133"/>
      <c r="AI310" s="133"/>
      <c r="AJ310" s="133"/>
      <c r="AK310" s="133"/>
      <c r="AL310" s="133"/>
      <c r="AM310" s="133"/>
      <c r="AN310" s="133"/>
      <c r="AO310" s="133"/>
      <c r="AP310" s="133"/>
      <c r="AQ310" s="133"/>
      <c r="AR310" s="133"/>
      <c r="AS310" s="133"/>
    </row>
    <row r="311" spans="13:45" s="168" customFormat="1" x14ac:dyDescent="0.2">
      <c r="N311" s="132"/>
      <c r="O311" s="141"/>
      <c r="P311" s="141"/>
      <c r="Q311" s="141"/>
      <c r="R311" s="141"/>
      <c r="S311" s="141"/>
      <c r="T311" s="141"/>
      <c r="U311" s="141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  <c r="AL311" s="133"/>
      <c r="AM311" s="133"/>
      <c r="AN311" s="133"/>
      <c r="AO311" s="133"/>
      <c r="AP311" s="133"/>
      <c r="AQ311" s="133"/>
      <c r="AR311" s="133"/>
      <c r="AS311" s="133"/>
    </row>
    <row r="312" spans="13:45" s="168" customFormat="1" x14ac:dyDescent="0.2">
      <c r="N312" s="132"/>
      <c r="O312" s="141"/>
      <c r="P312" s="141"/>
      <c r="Q312" s="141"/>
      <c r="R312" s="141"/>
      <c r="S312" s="141"/>
      <c r="T312" s="141"/>
      <c r="U312" s="141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  <c r="AM312" s="133"/>
      <c r="AN312" s="133"/>
      <c r="AO312" s="133"/>
      <c r="AP312" s="133"/>
      <c r="AQ312" s="133"/>
      <c r="AR312" s="133"/>
      <c r="AS312" s="133"/>
    </row>
    <row r="313" spans="13:45" s="168" customFormat="1" x14ac:dyDescent="0.2">
      <c r="N313" s="132"/>
      <c r="O313" s="141"/>
      <c r="P313" s="141"/>
      <c r="Q313" s="141"/>
      <c r="R313" s="141"/>
      <c r="S313" s="141"/>
      <c r="T313" s="141"/>
      <c r="U313" s="141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  <c r="AF313" s="133"/>
      <c r="AG313" s="133"/>
      <c r="AH313" s="133"/>
      <c r="AI313" s="133"/>
      <c r="AJ313" s="133"/>
      <c r="AK313" s="133"/>
      <c r="AL313" s="133"/>
      <c r="AM313" s="133"/>
      <c r="AN313" s="133"/>
      <c r="AO313" s="133"/>
      <c r="AP313" s="133"/>
      <c r="AQ313" s="133"/>
      <c r="AR313" s="133"/>
      <c r="AS313" s="133"/>
    </row>
    <row r="314" spans="13:45" s="133" customFormat="1" x14ac:dyDescent="0.2">
      <c r="N314" s="132"/>
      <c r="O314" s="141"/>
      <c r="P314" s="141"/>
      <c r="Q314" s="141"/>
      <c r="R314" s="141"/>
      <c r="S314" s="141"/>
      <c r="T314" s="141"/>
      <c r="U314" s="141"/>
    </row>
    <row r="315" spans="13:45" s="133" customFormat="1" x14ac:dyDescent="0.2">
      <c r="N315" s="132"/>
      <c r="O315" s="141"/>
      <c r="P315" s="141"/>
      <c r="Q315" s="141"/>
      <c r="R315" s="141"/>
      <c r="S315" s="141"/>
      <c r="T315" s="141"/>
      <c r="U315" s="141"/>
    </row>
    <row r="316" spans="13:45" s="133" customFormat="1" x14ac:dyDescent="0.2">
      <c r="N316" s="132"/>
      <c r="O316" s="141"/>
      <c r="P316" s="141"/>
      <c r="Q316" s="141"/>
      <c r="R316" s="141"/>
      <c r="S316" s="141"/>
      <c r="T316" s="141"/>
      <c r="U316" s="141"/>
    </row>
    <row r="317" spans="13:45" s="133" customFormat="1" x14ac:dyDescent="0.2">
      <c r="N317" s="132"/>
      <c r="O317" s="141"/>
      <c r="P317" s="141"/>
      <c r="Q317" s="141"/>
      <c r="R317" s="141"/>
      <c r="S317" s="141"/>
      <c r="T317" s="141"/>
      <c r="U317" s="141"/>
    </row>
    <row r="318" spans="13:45" s="133" customFormat="1" x14ac:dyDescent="0.2">
      <c r="N318" s="132"/>
      <c r="O318" s="141"/>
      <c r="P318" s="141"/>
      <c r="Q318" s="141"/>
      <c r="R318" s="141"/>
      <c r="S318" s="141"/>
      <c r="T318" s="141"/>
      <c r="U318" s="141"/>
    </row>
    <row r="319" spans="13:45" s="133" customFormat="1" x14ac:dyDescent="0.2">
      <c r="M319" s="141"/>
      <c r="N319" s="132"/>
      <c r="O319" s="141"/>
      <c r="P319" s="141"/>
      <c r="Q319" s="141"/>
      <c r="R319" s="141"/>
      <c r="S319" s="141"/>
      <c r="T319" s="141"/>
      <c r="U319" s="141"/>
    </row>
    <row r="320" spans="13:45" s="133" customFormat="1" x14ac:dyDescent="0.2">
      <c r="M320" s="141"/>
      <c r="N320" s="132"/>
      <c r="O320" s="141"/>
      <c r="P320" s="141"/>
      <c r="Q320" s="141"/>
      <c r="R320" s="141"/>
      <c r="S320" s="141"/>
      <c r="T320" s="141"/>
      <c r="U320" s="141"/>
    </row>
    <row r="321" spans="13:21" s="133" customFormat="1" x14ac:dyDescent="0.2">
      <c r="M321" s="141"/>
      <c r="N321" s="132"/>
      <c r="O321" s="141"/>
      <c r="P321" s="141"/>
      <c r="Q321" s="141"/>
      <c r="R321" s="141"/>
      <c r="S321" s="141"/>
      <c r="T321" s="141"/>
      <c r="U321" s="141"/>
    </row>
    <row r="322" spans="13:21" s="133" customFormat="1" x14ac:dyDescent="0.2">
      <c r="M322" s="141"/>
      <c r="N322" s="132"/>
      <c r="O322" s="141"/>
      <c r="P322" s="141"/>
      <c r="Q322" s="141"/>
      <c r="R322" s="141"/>
      <c r="S322" s="141"/>
      <c r="T322" s="141"/>
      <c r="U322" s="141"/>
    </row>
    <row r="323" spans="13:21" s="133" customFormat="1" x14ac:dyDescent="0.2">
      <c r="M323" s="141"/>
      <c r="N323" s="132"/>
      <c r="O323" s="141"/>
      <c r="P323" s="141"/>
      <c r="Q323" s="141"/>
      <c r="R323" s="141"/>
      <c r="S323" s="141"/>
      <c r="T323" s="141"/>
      <c r="U323" s="141"/>
    </row>
    <row r="324" spans="13:21" s="133" customFormat="1" x14ac:dyDescent="0.2">
      <c r="M324" s="141"/>
      <c r="N324" s="132"/>
      <c r="O324" s="141"/>
      <c r="P324" s="141"/>
      <c r="Q324" s="141"/>
      <c r="R324" s="141"/>
      <c r="S324" s="141"/>
      <c r="T324" s="141"/>
      <c r="U324" s="141"/>
    </row>
    <row r="325" spans="13:21" s="133" customFormat="1" x14ac:dyDescent="0.2">
      <c r="M325" s="141"/>
      <c r="N325" s="132"/>
      <c r="O325" s="141"/>
      <c r="P325" s="141"/>
      <c r="Q325" s="141"/>
      <c r="R325" s="141"/>
      <c r="S325" s="141"/>
      <c r="T325" s="141"/>
      <c r="U325" s="141"/>
    </row>
    <row r="326" spans="13:21" s="133" customFormat="1" x14ac:dyDescent="0.2">
      <c r="M326" s="141"/>
      <c r="N326" s="132"/>
      <c r="O326" s="141"/>
      <c r="P326" s="141"/>
      <c r="Q326" s="141"/>
      <c r="R326" s="141"/>
      <c r="S326" s="141"/>
      <c r="T326" s="141"/>
      <c r="U326" s="141"/>
    </row>
    <row r="327" spans="13:21" s="133" customFormat="1" x14ac:dyDescent="0.2">
      <c r="M327" s="141"/>
      <c r="N327" s="132"/>
      <c r="O327" s="141"/>
      <c r="P327" s="141"/>
      <c r="Q327" s="141"/>
      <c r="R327" s="141"/>
      <c r="S327" s="141"/>
      <c r="T327" s="141"/>
      <c r="U327" s="141"/>
    </row>
    <row r="328" spans="13:21" s="133" customFormat="1" x14ac:dyDescent="0.2">
      <c r="M328" s="141"/>
      <c r="N328" s="132"/>
      <c r="O328" s="141"/>
      <c r="P328" s="141"/>
      <c r="Q328" s="141"/>
      <c r="R328" s="141"/>
      <c r="S328" s="141"/>
      <c r="T328" s="141"/>
      <c r="U328" s="141"/>
    </row>
    <row r="329" spans="13:21" s="133" customFormat="1" x14ac:dyDescent="0.2">
      <c r="M329" s="141"/>
      <c r="N329" s="132"/>
      <c r="O329" s="141"/>
      <c r="P329" s="141"/>
      <c r="Q329" s="141"/>
      <c r="R329" s="141"/>
      <c r="S329" s="141"/>
      <c r="T329" s="141"/>
      <c r="U329" s="141"/>
    </row>
    <row r="330" spans="13:21" s="133" customFormat="1" x14ac:dyDescent="0.2">
      <c r="M330" s="141"/>
      <c r="N330" s="132"/>
      <c r="O330" s="141"/>
      <c r="P330" s="141"/>
      <c r="Q330" s="141"/>
      <c r="R330" s="141"/>
      <c r="S330" s="141"/>
      <c r="T330" s="141"/>
      <c r="U330" s="141"/>
    </row>
    <row r="331" spans="13:21" s="133" customFormat="1" x14ac:dyDescent="0.2">
      <c r="M331" s="141"/>
      <c r="N331" s="132"/>
      <c r="O331" s="141"/>
      <c r="P331" s="141"/>
      <c r="Q331" s="141"/>
      <c r="R331" s="141"/>
      <c r="S331" s="141"/>
      <c r="T331" s="141"/>
      <c r="U331" s="141"/>
    </row>
    <row r="332" spans="13:21" s="133" customFormat="1" x14ac:dyDescent="0.2">
      <c r="M332" s="141"/>
      <c r="N332" s="132"/>
      <c r="O332" s="141"/>
      <c r="P332" s="141"/>
      <c r="Q332" s="141"/>
      <c r="R332" s="141"/>
      <c r="S332" s="141"/>
      <c r="T332" s="141"/>
      <c r="U332" s="141"/>
    </row>
    <row r="333" spans="13:21" s="133" customFormat="1" x14ac:dyDescent="0.2">
      <c r="M333" s="141"/>
      <c r="N333" s="132"/>
      <c r="O333" s="141"/>
      <c r="P333" s="141"/>
      <c r="Q333" s="141"/>
      <c r="R333" s="141"/>
      <c r="S333" s="141"/>
      <c r="T333" s="141"/>
      <c r="U333" s="141"/>
    </row>
    <row r="334" spans="13:21" s="133" customFormat="1" x14ac:dyDescent="0.2">
      <c r="M334" s="141"/>
      <c r="N334" s="132"/>
      <c r="O334" s="141"/>
      <c r="P334" s="141"/>
      <c r="Q334" s="141"/>
      <c r="R334" s="141"/>
      <c r="S334" s="141"/>
      <c r="T334" s="141"/>
      <c r="U334" s="141"/>
    </row>
    <row r="335" spans="13:21" s="133" customFormat="1" x14ac:dyDescent="0.2">
      <c r="M335" s="141"/>
      <c r="N335" s="132"/>
      <c r="O335" s="141"/>
      <c r="P335" s="141"/>
      <c r="Q335" s="141"/>
      <c r="R335" s="141"/>
      <c r="S335" s="141"/>
      <c r="T335" s="141"/>
      <c r="U335" s="141"/>
    </row>
    <row r="336" spans="13:21" s="133" customFormat="1" x14ac:dyDescent="0.2">
      <c r="M336" s="141"/>
      <c r="N336" s="132"/>
      <c r="O336" s="141"/>
      <c r="P336" s="141"/>
      <c r="Q336" s="141"/>
      <c r="R336" s="141"/>
      <c r="S336" s="141"/>
      <c r="T336" s="141"/>
      <c r="U336" s="141"/>
    </row>
    <row r="337" spans="13:21" s="133" customFormat="1" x14ac:dyDescent="0.2">
      <c r="M337" s="141"/>
      <c r="N337" s="132"/>
      <c r="O337" s="141"/>
      <c r="P337" s="141"/>
      <c r="Q337" s="141"/>
      <c r="R337" s="141"/>
      <c r="S337" s="141"/>
      <c r="T337" s="141"/>
      <c r="U337" s="141"/>
    </row>
    <row r="338" spans="13:21" s="133" customFormat="1" x14ac:dyDescent="0.2">
      <c r="M338" s="141"/>
      <c r="N338" s="132"/>
      <c r="O338" s="141"/>
      <c r="P338" s="141"/>
      <c r="Q338" s="141"/>
      <c r="R338" s="141"/>
      <c r="S338" s="141"/>
      <c r="T338" s="141"/>
      <c r="U338" s="141"/>
    </row>
    <row r="339" spans="13:21" s="133" customFormat="1" x14ac:dyDescent="0.2">
      <c r="M339" s="141"/>
      <c r="N339" s="132"/>
      <c r="O339" s="141"/>
      <c r="P339" s="141"/>
      <c r="Q339" s="141"/>
      <c r="R339" s="141"/>
      <c r="S339" s="141"/>
      <c r="T339" s="141"/>
      <c r="U339" s="141"/>
    </row>
    <row r="340" spans="13:21" s="133" customFormat="1" x14ac:dyDescent="0.2">
      <c r="M340" s="141"/>
      <c r="N340" s="132"/>
      <c r="O340" s="141"/>
      <c r="P340" s="141"/>
      <c r="Q340" s="141"/>
      <c r="R340" s="141"/>
      <c r="S340" s="141"/>
      <c r="T340" s="141"/>
      <c r="U340" s="141"/>
    </row>
    <row r="341" spans="13:21" s="133" customFormat="1" x14ac:dyDescent="0.2">
      <c r="M341" s="141"/>
      <c r="N341" s="132"/>
      <c r="O341" s="141"/>
      <c r="P341" s="141"/>
      <c r="Q341" s="141"/>
      <c r="R341" s="141"/>
      <c r="S341" s="141"/>
      <c r="T341" s="141"/>
      <c r="U341" s="141"/>
    </row>
    <row r="342" spans="13:21" s="133" customFormat="1" x14ac:dyDescent="0.2">
      <c r="M342" s="141"/>
      <c r="N342" s="132"/>
      <c r="O342" s="141"/>
      <c r="P342" s="141"/>
      <c r="Q342" s="141"/>
      <c r="R342" s="141"/>
      <c r="S342" s="141"/>
      <c r="T342" s="141"/>
      <c r="U342" s="141"/>
    </row>
    <row r="343" spans="13:21" s="133" customFormat="1" x14ac:dyDescent="0.2">
      <c r="M343" s="141"/>
      <c r="N343" s="132"/>
      <c r="O343" s="141"/>
      <c r="P343" s="141"/>
      <c r="Q343" s="141"/>
      <c r="R343" s="141"/>
      <c r="S343" s="141"/>
      <c r="T343" s="141"/>
      <c r="U343" s="141"/>
    </row>
    <row r="344" spans="13:21" s="133" customFormat="1" x14ac:dyDescent="0.2">
      <c r="M344" s="141"/>
      <c r="N344" s="132"/>
      <c r="O344" s="141"/>
      <c r="P344" s="141"/>
      <c r="Q344" s="141"/>
      <c r="R344" s="141"/>
      <c r="S344" s="141"/>
      <c r="T344" s="141"/>
      <c r="U344" s="141"/>
    </row>
    <row r="345" spans="13:21" s="133" customFormat="1" x14ac:dyDescent="0.2">
      <c r="M345" s="141"/>
      <c r="N345" s="132"/>
      <c r="O345" s="141"/>
      <c r="P345" s="141"/>
      <c r="Q345" s="141"/>
      <c r="R345" s="141"/>
      <c r="S345" s="141"/>
      <c r="T345" s="141"/>
      <c r="U345" s="141"/>
    </row>
    <row r="346" spans="13:21" s="133" customFormat="1" x14ac:dyDescent="0.2">
      <c r="M346" s="141"/>
      <c r="N346" s="132"/>
      <c r="O346" s="141"/>
      <c r="P346" s="141"/>
      <c r="Q346" s="141"/>
      <c r="R346" s="141"/>
      <c r="S346" s="141"/>
      <c r="T346" s="141"/>
      <c r="U346" s="141"/>
    </row>
    <row r="347" spans="13:21" s="133" customFormat="1" x14ac:dyDescent="0.2">
      <c r="M347" s="141"/>
      <c r="N347" s="132"/>
      <c r="O347" s="141"/>
      <c r="P347" s="141"/>
      <c r="Q347" s="141"/>
      <c r="R347" s="141"/>
      <c r="S347" s="141"/>
      <c r="T347" s="141"/>
      <c r="U347" s="141"/>
    </row>
    <row r="348" spans="13:21" s="133" customFormat="1" x14ac:dyDescent="0.2">
      <c r="M348" s="141"/>
      <c r="N348" s="132"/>
      <c r="O348" s="141"/>
      <c r="P348" s="141"/>
      <c r="Q348" s="141"/>
      <c r="R348" s="141"/>
      <c r="S348" s="141"/>
      <c r="T348" s="141"/>
      <c r="U348" s="141"/>
    </row>
    <row r="349" spans="13:21" s="133" customFormat="1" x14ac:dyDescent="0.2">
      <c r="M349" s="141"/>
      <c r="N349" s="132"/>
      <c r="O349" s="141"/>
      <c r="P349" s="141"/>
      <c r="Q349" s="141"/>
      <c r="R349" s="141"/>
      <c r="S349" s="141"/>
      <c r="T349" s="141"/>
      <c r="U349" s="141"/>
    </row>
    <row r="350" spans="13:21" s="133" customFormat="1" x14ac:dyDescent="0.2">
      <c r="M350" s="141"/>
      <c r="N350" s="132"/>
      <c r="O350" s="141"/>
      <c r="P350" s="141"/>
      <c r="Q350" s="141"/>
      <c r="R350" s="141"/>
      <c r="S350" s="141"/>
      <c r="T350" s="141"/>
      <c r="U350" s="141"/>
    </row>
    <row r="351" spans="13:21" s="133" customFormat="1" x14ac:dyDescent="0.2">
      <c r="M351" s="141"/>
      <c r="N351" s="132"/>
      <c r="O351" s="141"/>
      <c r="P351" s="141"/>
      <c r="Q351" s="141"/>
      <c r="R351" s="141"/>
      <c r="S351" s="141"/>
      <c r="T351" s="141"/>
      <c r="U351" s="141"/>
    </row>
    <row r="352" spans="13:21" s="133" customFormat="1" x14ac:dyDescent="0.2">
      <c r="M352" s="141"/>
      <c r="N352" s="132"/>
      <c r="O352" s="141"/>
      <c r="P352" s="141"/>
      <c r="Q352" s="141"/>
      <c r="R352" s="141"/>
      <c r="S352" s="141"/>
      <c r="T352" s="141"/>
      <c r="U352" s="141"/>
    </row>
    <row r="353" spans="13:21" s="133" customFormat="1" x14ac:dyDescent="0.2">
      <c r="M353" s="141"/>
      <c r="N353" s="132"/>
      <c r="O353" s="141"/>
      <c r="P353" s="141"/>
      <c r="Q353" s="141"/>
      <c r="R353" s="141"/>
      <c r="S353" s="141"/>
      <c r="T353" s="141"/>
      <c r="U353" s="141"/>
    </row>
    <row r="354" spans="13:21" s="133" customFormat="1" x14ac:dyDescent="0.2">
      <c r="M354" s="141"/>
      <c r="N354" s="132"/>
      <c r="O354" s="141"/>
      <c r="P354" s="141"/>
      <c r="Q354" s="141"/>
      <c r="R354" s="141"/>
      <c r="S354" s="141"/>
      <c r="T354" s="141"/>
      <c r="U354" s="141"/>
    </row>
    <row r="355" spans="13:21" s="133" customFormat="1" x14ac:dyDescent="0.2">
      <c r="M355" s="141"/>
      <c r="N355" s="132"/>
      <c r="O355" s="141"/>
      <c r="P355" s="141"/>
      <c r="Q355" s="141"/>
      <c r="R355" s="141"/>
      <c r="S355" s="141"/>
      <c r="T355" s="141"/>
      <c r="U355" s="141"/>
    </row>
    <row r="356" spans="13:21" s="133" customFormat="1" x14ac:dyDescent="0.2">
      <c r="M356" s="141"/>
      <c r="N356" s="132"/>
      <c r="O356" s="141"/>
      <c r="P356" s="141"/>
      <c r="Q356" s="141"/>
      <c r="R356" s="141"/>
      <c r="S356" s="141"/>
      <c r="T356" s="141"/>
      <c r="U356" s="141"/>
    </row>
    <row r="357" spans="13:21" s="133" customFormat="1" x14ac:dyDescent="0.2">
      <c r="M357" s="141"/>
      <c r="N357" s="132"/>
      <c r="O357" s="141"/>
      <c r="P357" s="141"/>
      <c r="Q357" s="141"/>
      <c r="R357" s="141"/>
      <c r="S357" s="141"/>
      <c r="T357" s="141"/>
      <c r="U357" s="141"/>
    </row>
    <row r="358" spans="13:21" s="133" customFormat="1" x14ac:dyDescent="0.2">
      <c r="M358" s="141"/>
      <c r="N358" s="132"/>
      <c r="O358" s="141"/>
      <c r="P358" s="141"/>
      <c r="Q358" s="141"/>
      <c r="R358" s="141"/>
      <c r="S358" s="141"/>
      <c r="T358" s="141"/>
      <c r="U358" s="141"/>
    </row>
    <row r="359" spans="13:21" s="133" customFormat="1" x14ac:dyDescent="0.2">
      <c r="M359" s="141"/>
      <c r="N359" s="132"/>
      <c r="O359" s="141"/>
      <c r="P359" s="141"/>
      <c r="Q359" s="141"/>
      <c r="R359" s="141"/>
      <c r="S359" s="141"/>
      <c r="T359" s="141"/>
      <c r="U359" s="141"/>
    </row>
    <row r="360" spans="13:21" s="133" customFormat="1" x14ac:dyDescent="0.2">
      <c r="M360" s="141"/>
      <c r="N360" s="132"/>
      <c r="O360" s="141"/>
      <c r="P360" s="141"/>
      <c r="Q360" s="141"/>
      <c r="R360" s="141"/>
      <c r="S360" s="141"/>
      <c r="T360" s="141"/>
      <c r="U360" s="141"/>
    </row>
    <row r="361" spans="13:21" s="133" customFormat="1" x14ac:dyDescent="0.2">
      <c r="M361" s="141"/>
      <c r="N361" s="132"/>
      <c r="O361" s="141"/>
      <c r="P361" s="141"/>
      <c r="Q361" s="141"/>
      <c r="R361" s="141"/>
      <c r="S361" s="141"/>
      <c r="T361" s="141"/>
      <c r="U361" s="141"/>
    </row>
    <row r="362" spans="13:21" s="133" customFormat="1" x14ac:dyDescent="0.2">
      <c r="M362" s="141"/>
      <c r="N362" s="132"/>
      <c r="O362" s="141"/>
      <c r="P362" s="141"/>
      <c r="Q362" s="141"/>
      <c r="R362" s="141"/>
      <c r="S362" s="141"/>
      <c r="T362" s="141"/>
      <c r="U362" s="141"/>
    </row>
    <row r="363" spans="13:21" s="133" customFormat="1" x14ac:dyDescent="0.2">
      <c r="M363" s="141"/>
      <c r="N363" s="132"/>
      <c r="O363" s="141"/>
      <c r="P363" s="141"/>
      <c r="Q363" s="141"/>
      <c r="R363" s="141"/>
      <c r="S363" s="141"/>
      <c r="T363" s="141"/>
      <c r="U363" s="141"/>
    </row>
    <row r="364" spans="13:21" s="133" customFormat="1" x14ac:dyDescent="0.2">
      <c r="M364" s="141"/>
      <c r="N364" s="132"/>
      <c r="O364" s="141"/>
      <c r="P364" s="141"/>
      <c r="Q364" s="141"/>
      <c r="R364" s="141"/>
      <c r="S364" s="141"/>
      <c r="T364" s="141"/>
      <c r="U364" s="141"/>
    </row>
    <row r="365" spans="13:21" s="133" customFormat="1" x14ac:dyDescent="0.2">
      <c r="M365" s="141"/>
      <c r="N365" s="132"/>
      <c r="O365" s="141"/>
      <c r="P365" s="141"/>
      <c r="Q365" s="141"/>
      <c r="R365" s="141"/>
      <c r="S365" s="141"/>
      <c r="T365" s="141"/>
      <c r="U365" s="141"/>
    </row>
    <row r="366" spans="13:21" s="133" customFormat="1" x14ac:dyDescent="0.2">
      <c r="M366" s="141"/>
      <c r="N366" s="132"/>
      <c r="O366" s="141"/>
      <c r="P366" s="141"/>
      <c r="Q366" s="141"/>
      <c r="R366" s="141"/>
      <c r="S366" s="141"/>
      <c r="T366" s="141"/>
      <c r="U366" s="141"/>
    </row>
    <row r="367" spans="13:21" s="133" customFormat="1" x14ac:dyDescent="0.2">
      <c r="M367" s="141"/>
      <c r="N367" s="132"/>
      <c r="O367" s="141"/>
      <c r="P367" s="141"/>
      <c r="Q367" s="141"/>
      <c r="R367" s="141"/>
      <c r="S367" s="141"/>
      <c r="T367" s="141"/>
      <c r="U367" s="141"/>
    </row>
    <row r="368" spans="13:21" s="133" customFormat="1" x14ac:dyDescent="0.2">
      <c r="M368" s="141"/>
      <c r="N368" s="132"/>
      <c r="O368" s="141"/>
      <c r="P368" s="141"/>
      <c r="Q368" s="141"/>
      <c r="R368" s="141"/>
      <c r="S368" s="141"/>
      <c r="T368" s="141"/>
      <c r="U368" s="141"/>
    </row>
    <row r="369" spans="2:52" s="133" customFormat="1" x14ac:dyDescent="0.2">
      <c r="M369" s="141"/>
      <c r="N369" s="132"/>
      <c r="O369" s="141"/>
      <c r="P369" s="141"/>
      <c r="Q369" s="141"/>
      <c r="R369" s="141"/>
      <c r="S369" s="141"/>
      <c r="T369" s="141"/>
      <c r="U369" s="141"/>
    </row>
    <row r="370" spans="2:52" s="133" customFormat="1" x14ac:dyDescent="0.2">
      <c r="M370" s="141"/>
      <c r="N370" s="132"/>
      <c r="O370" s="141"/>
      <c r="P370" s="141"/>
      <c r="Q370" s="141"/>
      <c r="R370" s="141"/>
      <c r="S370" s="141"/>
      <c r="T370" s="141"/>
      <c r="U370" s="141"/>
    </row>
    <row r="371" spans="2:52" s="133" customFormat="1" x14ac:dyDescent="0.2">
      <c r="M371" s="141"/>
      <c r="N371" s="132"/>
      <c r="O371" s="141"/>
      <c r="P371" s="141"/>
      <c r="Q371" s="141"/>
      <c r="R371" s="141"/>
      <c r="S371" s="141"/>
      <c r="T371" s="141"/>
      <c r="U371" s="141"/>
    </row>
    <row r="372" spans="2:52" s="133" customFormat="1" x14ac:dyDescent="0.2">
      <c r="M372" s="141"/>
      <c r="N372" s="132"/>
      <c r="O372" s="141"/>
      <c r="P372" s="141"/>
      <c r="Q372" s="141"/>
      <c r="R372" s="141"/>
      <c r="S372" s="141"/>
      <c r="T372" s="141"/>
      <c r="U372" s="141"/>
    </row>
    <row r="373" spans="2:52" s="133" customFormat="1" x14ac:dyDescent="0.2">
      <c r="M373" s="141"/>
      <c r="N373" s="132"/>
      <c r="O373" s="141"/>
      <c r="P373" s="141"/>
      <c r="Q373" s="141"/>
      <c r="R373" s="141"/>
      <c r="S373" s="141"/>
      <c r="T373" s="141"/>
      <c r="U373" s="141"/>
    </row>
    <row r="374" spans="2:52" s="133" customFormat="1" x14ac:dyDescent="0.2">
      <c r="M374" s="141"/>
      <c r="N374" s="132"/>
      <c r="O374" s="141"/>
      <c r="P374" s="141"/>
      <c r="Q374" s="141"/>
      <c r="R374" s="141"/>
      <c r="S374" s="141"/>
      <c r="T374" s="141"/>
      <c r="U374" s="141"/>
    </row>
    <row r="375" spans="2:52" s="133" customFormat="1" x14ac:dyDescent="0.2">
      <c r="M375" s="141"/>
      <c r="N375" s="132"/>
      <c r="O375" s="141"/>
      <c r="P375" s="141"/>
      <c r="Q375" s="141"/>
      <c r="R375" s="141"/>
      <c r="S375" s="141"/>
      <c r="T375" s="141"/>
      <c r="U375" s="141"/>
    </row>
    <row r="376" spans="2:52" s="116" customFormat="1" x14ac:dyDescent="0.2">
      <c r="B376" s="119"/>
      <c r="C376" s="119"/>
      <c r="D376" s="119"/>
      <c r="E376" s="119"/>
      <c r="F376" s="119"/>
      <c r="G376" s="119"/>
      <c r="H376" s="119"/>
      <c r="I376" s="119"/>
      <c r="J376" s="119"/>
      <c r="K376" s="118"/>
      <c r="L376" s="118"/>
      <c r="M376" s="117"/>
      <c r="N376" s="132"/>
      <c r="O376" s="141"/>
      <c r="P376" s="141"/>
      <c r="Q376" s="141"/>
      <c r="R376" s="141"/>
      <c r="S376" s="141"/>
      <c r="T376" s="141"/>
      <c r="U376" s="141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H376" s="133"/>
      <c r="AI376" s="133"/>
      <c r="AJ376" s="133"/>
      <c r="AK376" s="13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  <c r="AV376" s="133"/>
      <c r="AW376" s="133"/>
      <c r="AX376" s="133"/>
      <c r="AY376" s="133"/>
      <c r="AZ376" s="133"/>
    </row>
    <row r="377" spans="2:52" s="116" customFormat="1" x14ac:dyDescent="0.2">
      <c r="B377" s="119"/>
      <c r="C377" s="119"/>
      <c r="D377" s="119"/>
      <c r="E377" s="119"/>
      <c r="F377" s="119"/>
      <c r="G377" s="119"/>
      <c r="H377" s="119"/>
      <c r="I377" s="119"/>
      <c r="J377" s="119"/>
      <c r="K377" s="118"/>
      <c r="L377" s="118"/>
      <c r="M377" s="117"/>
      <c r="N377" s="132"/>
      <c r="O377" s="141"/>
      <c r="P377" s="141"/>
      <c r="Q377" s="141"/>
      <c r="R377" s="141"/>
      <c r="S377" s="141"/>
      <c r="T377" s="141"/>
      <c r="U377" s="141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H377" s="133"/>
      <c r="AI377" s="133"/>
      <c r="AJ377" s="133"/>
      <c r="AK377" s="13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  <c r="AV377" s="133"/>
      <c r="AW377" s="133"/>
      <c r="AX377" s="133"/>
      <c r="AY377" s="133"/>
      <c r="AZ377" s="133"/>
    </row>
    <row r="378" spans="2:52" s="116" customFormat="1" x14ac:dyDescent="0.2">
      <c r="B378" s="119"/>
      <c r="C378" s="119"/>
      <c r="D378" s="119"/>
      <c r="E378" s="119"/>
      <c r="F378" s="119"/>
      <c r="G378" s="119"/>
      <c r="H378" s="119"/>
      <c r="I378" s="119"/>
      <c r="J378" s="119"/>
      <c r="K378" s="118"/>
      <c r="L378" s="118"/>
      <c r="M378" s="117"/>
      <c r="N378" s="132"/>
      <c r="O378" s="141"/>
      <c r="P378" s="141"/>
      <c r="Q378" s="141"/>
      <c r="R378" s="141"/>
      <c r="S378" s="141"/>
      <c r="T378" s="141"/>
      <c r="U378" s="141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H378" s="133"/>
      <c r="AI378" s="133"/>
      <c r="AJ378" s="133"/>
      <c r="AK378" s="13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  <c r="AV378" s="133"/>
      <c r="AW378" s="133"/>
      <c r="AX378" s="133"/>
      <c r="AY378" s="133"/>
      <c r="AZ378" s="133"/>
    </row>
    <row r="379" spans="2:52" s="116" customFormat="1" x14ac:dyDescent="0.2">
      <c r="B379" s="119"/>
      <c r="C379" s="119"/>
      <c r="D379" s="119"/>
      <c r="E379" s="119"/>
      <c r="F379" s="119"/>
      <c r="G379" s="119"/>
      <c r="H379" s="119"/>
      <c r="I379" s="119"/>
      <c r="J379" s="119"/>
      <c r="K379" s="118"/>
      <c r="L379" s="118"/>
      <c r="M379" s="117"/>
      <c r="N379" s="132"/>
      <c r="O379" s="141"/>
      <c r="P379" s="141"/>
      <c r="Q379" s="141"/>
      <c r="R379" s="141"/>
      <c r="S379" s="141"/>
      <c r="T379" s="141"/>
      <c r="U379" s="141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H379" s="133"/>
      <c r="AI379" s="133"/>
      <c r="AJ379" s="133"/>
      <c r="AK379" s="13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  <c r="AV379" s="133"/>
      <c r="AW379" s="133"/>
      <c r="AX379" s="133"/>
      <c r="AY379" s="133"/>
      <c r="AZ379" s="133"/>
    </row>
    <row r="380" spans="2:52" s="116" customFormat="1" x14ac:dyDescent="0.2">
      <c r="B380" s="119"/>
      <c r="C380" s="119"/>
      <c r="D380" s="119"/>
      <c r="E380" s="119"/>
      <c r="F380" s="119"/>
      <c r="G380" s="119"/>
      <c r="H380" s="119"/>
      <c r="I380" s="119"/>
      <c r="J380" s="119"/>
      <c r="K380" s="118"/>
      <c r="L380" s="118"/>
      <c r="M380" s="117"/>
      <c r="N380" s="132"/>
      <c r="O380" s="141"/>
      <c r="P380" s="141"/>
      <c r="Q380" s="141"/>
      <c r="R380" s="141"/>
      <c r="S380" s="141"/>
      <c r="T380" s="141"/>
      <c r="U380" s="141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H380" s="133"/>
      <c r="AI380" s="133"/>
      <c r="AJ380" s="133"/>
      <c r="AK380" s="13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  <c r="AV380" s="133"/>
      <c r="AW380" s="133"/>
      <c r="AX380" s="133"/>
      <c r="AY380" s="133"/>
      <c r="AZ380" s="133"/>
    </row>
    <row r="381" spans="2:52" s="116" customFormat="1" x14ac:dyDescent="0.2">
      <c r="B381" s="119"/>
      <c r="C381" s="119"/>
      <c r="D381" s="119"/>
      <c r="E381" s="119"/>
      <c r="F381" s="119"/>
      <c r="G381" s="119"/>
      <c r="H381" s="119"/>
      <c r="I381" s="119"/>
      <c r="J381" s="119"/>
      <c r="K381" s="118"/>
      <c r="L381" s="118"/>
      <c r="M381" s="117"/>
      <c r="N381" s="132"/>
      <c r="O381" s="141"/>
      <c r="P381" s="141"/>
      <c r="Q381" s="141"/>
      <c r="R381" s="141"/>
      <c r="S381" s="141"/>
      <c r="T381" s="141"/>
      <c r="U381" s="141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H381" s="133"/>
      <c r="AI381" s="133"/>
      <c r="AJ381" s="133"/>
      <c r="AK381" s="13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  <c r="AV381" s="133"/>
      <c r="AW381" s="133"/>
      <c r="AX381" s="133"/>
      <c r="AY381" s="133"/>
      <c r="AZ381" s="133"/>
    </row>
    <row r="382" spans="2:52" s="116" customFormat="1" x14ac:dyDescent="0.2">
      <c r="B382" s="119"/>
      <c r="C382" s="119"/>
      <c r="D382" s="119"/>
      <c r="E382" s="119"/>
      <c r="F382" s="119"/>
      <c r="G382" s="119"/>
      <c r="H382" s="119"/>
      <c r="I382" s="119"/>
      <c r="J382" s="119"/>
      <c r="K382" s="118"/>
      <c r="L382" s="118"/>
      <c r="M382" s="117"/>
      <c r="N382" s="132"/>
      <c r="O382" s="141"/>
      <c r="P382" s="141"/>
      <c r="Q382" s="141"/>
      <c r="R382" s="141"/>
      <c r="S382" s="141"/>
      <c r="T382" s="141"/>
      <c r="U382" s="141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H382" s="133"/>
      <c r="AI382" s="133"/>
      <c r="AJ382" s="133"/>
      <c r="AK382" s="13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  <c r="AV382" s="133"/>
      <c r="AW382" s="133"/>
      <c r="AX382" s="133"/>
      <c r="AY382" s="133"/>
      <c r="AZ382" s="133"/>
    </row>
    <row r="383" spans="2:52" s="116" customFormat="1" x14ac:dyDescent="0.2">
      <c r="B383" s="119"/>
      <c r="C383" s="119"/>
      <c r="D383" s="119"/>
      <c r="E383" s="119"/>
      <c r="F383" s="119"/>
      <c r="G383" s="119"/>
      <c r="H383" s="119"/>
      <c r="I383" s="119"/>
      <c r="J383" s="119"/>
      <c r="K383" s="118"/>
      <c r="L383" s="118"/>
      <c r="M383" s="117"/>
      <c r="N383" s="132"/>
      <c r="O383" s="141"/>
      <c r="P383" s="141"/>
      <c r="Q383" s="141"/>
      <c r="R383" s="141"/>
      <c r="S383" s="141"/>
      <c r="T383" s="141"/>
      <c r="U383" s="141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H383" s="133"/>
      <c r="AI383" s="133"/>
      <c r="AJ383" s="133"/>
      <c r="AK383" s="133"/>
      <c r="AL383" s="133"/>
      <c r="AM383" s="133"/>
      <c r="AN383" s="133"/>
      <c r="AO383" s="133"/>
      <c r="AP383" s="133"/>
      <c r="AQ383" s="133"/>
      <c r="AR383" s="133"/>
      <c r="AS383" s="133"/>
      <c r="AT383" s="133"/>
      <c r="AU383" s="133"/>
      <c r="AV383" s="133"/>
      <c r="AW383" s="133"/>
      <c r="AX383" s="133"/>
      <c r="AY383" s="133"/>
      <c r="AZ383" s="133"/>
    </row>
    <row r="384" spans="2:52" s="116" customFormat="1" x14ac:dyDescent="0.2">
      <c r="B384" s="119"/>
      <c r="C384" s="119"/>
      <c r="D384" s="119"/>
      <c r="E384" s="119"/>
      <c r="F384" s="119"/>
      <c r="G384" s="119"/>
      <c r="H384" s="119"/>
      <c r="I384" s="119"/>
      <c r="J384" s="119"/>
      <c r="K384" s="118"/>
      <c r="L384" s="118"/>
      <c r="M384" s="117"/>
      <c r="N384" s="132"/>
      <c r="O384" s="141"/>
      <c r="P384" s="141"/>
      <c r="Q384" s="141"/>
      <c r="R384" s="141"/>
      <c r="S384" s="141"/>
      <c r="T384" s="141"/>
      <c r="U384" s="141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H384" s="133"/>
      <c r="AI384" s="133"/>
      <c r="AJ384" s="133"/>
      <c r="AK384" s="133"/>
      <c r="AL384" s="133"/>
      <c r="AM384" s="133"/>
      <c r="AN384" s="133"/>
      <c r="AO384" s="133"/>
      <c r="AP384" s="133"/>
      <c r="AQ384" s="133"/>
      <c r="AR384" s="133"/>
      <c r="AS384" s="133"/>
      <c r="AT384" s="133"/>
      <c r="AU384" s="133"/>
      <c r="AV384" s="133"/>
      <c r="AW384" s="133"/>
      <c r="AX384" s="133"/>
      <c r="AY384" s="133"/>
      <c r="AZ384" s="133"/>
    </row>
    <row r="385" spans="2:52" s="116" customFormat="1" x14ac:dyDescent="0.2">
      <c r="B385" s="119"/>
      <c r="C385" s="119"/>
      <c r="D385" s="119"/>
      <c r="E385" s="119"/>
      <c r="F385" s="119"/>
      <c r="G385" s="119"/>
      <c r="H385" s="119"/>
      <c r="I385" s="119"/>
      <c r="J385" s="119"/>
      <c r="K385" s="118"/>
      <c r="L385" s="118"/>
      <c r="M385" s="117"/>
      <c r="N385" s="132"/>
      <c r="O385" s="141"/>
      <c r="P385" s="141"/>
      <c r="Q385" s="141"/>
      <c r="R385" s="141"/>
      <c r="S385" s="141"/>
      <c r="T385" s="141"/>
      <c r="U385" s="141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H385" s="133"/>
      <c r="AI385" s="133"/>
      <c r="AJ385" s="133"/>
      <c r="AK385" s="133"/>
      <c r="AL385" s="133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</row>
    <row r="386" spans="2:52" s="116" customFormat="1" x14ac:dyDescent="0.2">
      <c r="B386" s="119"/>
      <c r="C386" s="119"/>
      <c r="D386" s="119"/>
      <c r="E386" s="119"/>
      <c r="F386" s="119"/>
      <c r="G386" s="119"/>
      <c r="H386" s="119"/>
      <c r="I386" s="119"/>
      <c r="J386" s="119"/>
      <c r="K386" s="118"/>
      <c r="L386" s="118"/>
      <c r="M386" s="117"/>
      <c r="N386" s="132"/>
      <c r="O386" s="141"/>
      <c r="P386" s="141"/>
      <c r="Q386" s="141"/>
      <c r="R386" s="141"/>
      <c r="S386" s="141"/>
      <c r="T386" s="141"/>
      <c r="U386" s="141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H386" s="133"/>
      <c r="AI386" s="133"/>
      <c r="AJ386" s="133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</row>
    <row r="387" spans="2:52" s="116" customFormat="1" x14ac:dyDescent="0.2">
      <c r="B387" s="119"/>
      <c r="C387" s="119"/>
      <c r="D387" s="119"/>
      <c r="E387" s="119"/>
      <c r="F387" s="119"/>
      <c r="G387" s="119"/>
      <c r="H387" s="119"/>
      <c r="I387" s="119"/>
      <c r="J387" s="119"/>
      <c r="K387" s="118"/>
      <c r="L387" s="118"/>
      <c r="M387" s="117"/>
      <c r="N387" s="132"/>
      <c r="O387" s="141"/>
      <c r="P387" s="141"/>
      <c r="Q387" s="141"/>
      <c r="R387" s="141"/>
      <c r="S387" s="141"/>
      <c r="T387" s="141"/>
      <c r="U387" s="141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  <c r="AV387" s="133"/>
      <c r="AW387" s="133"/>
      <c r="AX387" s="133"/>
      <c r="AY387" s="133"/>
      <c r="AZ387" s="133"/>
    </row>
    <row r="388" spans="2:52" s="116" customFormat="1" x14ac:dyDescent="0.2">
      <c r="B388" s="119"/>
      <c r="C388" s="119"/>
      <c r="D388" s="119"/>
      <c r="E388" s="119"/>
      <c r="F388" s="119"/>
      <c r="G388" s="119"/>
      <c r="H388" s="119"/>
      <c r="I388" s="119"/>
      <c r="J388" s="119"/>
      <c r="K388" s="118"/>
      <c r="L388" s="118"/>
      <c r="M388" s="117"/>
      <c r="N388" s="132"/>
      <c r="O388" s="141"/>
      <c r="P388" s="141"/>
      <c r="Q388" s="141"/>
      <c r="R388" s="141"/>
      <c r="S388" s="141"/>
      <c r="T388" s="141"/>
      <c r="U388" s="141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H388" s="133"/>
      <c r="AI388" s="133"/>
      <c r="AJ388" s="133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  <c r="AV388" s="133"/>
      <c r="AW388" s="133"/>
      <c r="AX388" s="133"/>
      <c r="AY388" s="133"/>
      <c r="AZ388" s="133"/>
    </row>
    <row r="389" spans="2:52" s="116" customFormat="1" x14ac:dyDescent="0.2">
      <c r="B389" s="119"/>
      <c r="C389" s="119"/>
      <c r="D389" s="119"/>
      <c r="E389" s="119"/>
      <c r="F389" s="119"/>
      <c r="G389" s="119"/>
      <c r="H389" s="119"/>
      <c r="I389" s="119"/>
      <c r="J389" s="119"/>
      <c r="K389" s="118"/>
      <c r="L389" s="118"/>
      <c r="M389" s="117"/>
      <c r="N389" s="132"/>
      <c r="O389" s="141"/>
      <c r="P389" s="141"/>
      <c r="Q389" s="141"/>
      <c r="R389" s="141"/>
      <c r="S389" s="141"/>
      <c r="T389" s="141"/>
      <c r="U389" s="141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  <c r="AV389" s="133"/>
      <c r="AW389" s="133"/>
      <c r="AX389" s="133"/>
      <c r="AY389" s="133"/>
      <c r="AZ389" s="133"/>
    </row>
    <row r="390" spans="2:52" s="116" customFormat="1" x14ac:dyDescent="0.2">
      <c r="B390" s="119"/>
      <c r="C390" s="119"/>
      <c r="D390" s="119"/>
      <c r="E390" s="119"/>
      <c r="F390" s="119"/>
      <c r="G390" s="119"/>
      <c r="H390" s="119"/>
      <c r="I390" s="119"/>
      <c r="J390" s="119"/>
      <c r="K390" s="118"/>
      <c r="L390" s="118"/>
      <c r="M390" s="117"/>
      <c r="N390" s="132"/>
      <c r="O390" s="141"/>
      <c r="P390" s="141"/>
      <c r="Q390" s="141"/>
      <c r="R390" s="141"/>
      <c r="S390" s="141"/>
      <c r="T390" s="141"/>
      <c r="U390" s="141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  <c r="AV390" s="133"/>
      <c r="AW390" s="133"/>
      <c r="AX390" s="133"/>
      <c r="AY390" s="133"/>
      <c r="AZ390" s="133"/>
    </row>
    <row r="391" spans="2:52" s="116" customFormat="1" x14ac:dyDescent="0.2">
      <c r="B391" s="119"/>
      <c r="C391" s="119"/>
      <c r="D391" s="119"/>
      <c r="E391" s="119"/>
      <c r="F391" s="119"/>
      <c r="G391" s="119"/>
      <c r="H391" s="119"/>
      <c r="I391" s="119"/>
      <c r="J391" s="119"/>
      <c r="K391" s="118"/>
      <c r="L391" s="118"/>
      <c r="M391" s="117"/>
      <c r="N391" s="132"/>
      <c r="O391" s="141"/>
      <c r="P391" s="141"/>
      <c r="Q391" s="141"/>
      <c r="R391" s="141"/>
      <c r="S391" s="141"/>
      <c r="T391" s="141"/>
      <c r="U391" s="141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  <c r="AV391" s="133"/>
      <c r="AW391" s="133"/>
      <c r="AX391" s="133"/>
      <c r="AY391" s="133"/>
      <c r="AZ391" s="133"/>
    </row>
    <row r="392" spans="2:52" s="116" customFormat="1" x14ac:dyDescent="0.2">
      <c r="B392" s="119"/>
      <c r="C392" s="119"/>
      <c r="D392" s="119"/>
      <c r="E392" s="119"/>
      <c r="F392" s="119"/>
      <c r="G392" s="119"/>
      <c r="H392" s="119"/>
      <c r="I392" s="119"/>
      <c r="J392" s="119"/>
      <c r="K392" s="118"/>
      <c r="L392" s="118"/>
      <c r="M392" s="117"/>
      <c r="N392" s="132"/>
      <c r="O392" s="141"/>
      <c r="P392" s="141"/>
      <c r="Q392" s="141"/>
      <c r="R392" s="141"/>
      <c r="S392" s="141"/>
      <c r="T392" s="141"/>
      <c r="U392" s="141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H392" s="133"/>
      <c r="AI392" s="133"/>
      <c r="AJ392" s="133"/>
      <c r="AK392" s="133"/>
      <c r="AL392" s="133"/>
      <c r="AM392" s="133"/>
      <c r="AN392" s="133"/>
      <c r="AO392" s="133"/>
      <c r="AP392" s="133"/>
      <c r="AQ392" s="133"/>
      <c r="AR392" s="133"/>
      <c r="AS392" s="133"/>
      <c r="AT392" s="133"/>
      <c r="AU392" s="133"/>
      <c r="AV392" s="133"/>
      <c r="AW392" s="133"/>
      <c r="AX392" s="133"/>
      <c r="AY392" s="133"/>
      <c r="AZ392" s="133"/>
    </row>
    <row r="393" spans="2:52" s="116" customFormat="1" x14ac:dyDescent="0.2">
      <c r="B393" s="119"/>
      <c r="C393" s="119"/>
      <c r="D393" s="119"/>
      <c r="E393" s="119"/>
      <c r="F393" s="119"/>
      <c r="G393" s="119"/>
      <c r="H393" s="119"/>
      <c r="I393" s="119"/>
      <c r="J393" s="119"/>
      <c r="K393" s="118"/>
      <c r="L393" s="118"/>
      <c r="M393" s="117"/>
      <c r="N393" s="132"/>
      <c r="O393" s="141"/>
      <c r="P393" s="141"/>
      <c r="Q393" s="141"/>
      <c r="R393" s="141"/>
      <c r="S393" s="141"/>
      <c r="T393" s="141"/>
      <c r="U393" s="141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H393" s="133"/>
      <c r="AI393" s="133"/>
      <c r="AJ393" s="133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  <c r="AV393" s="133"/>
      <c r="AW393" s="133"/>
      <c r="AX393" s="133"/>
      <c r="AY393" s="133"/>
      <c r="AZ393" s="133"/>
    </row>
    <row r="394" spans="2:52" s="116" customFormat="1" x14ac:dyDescent="0.2">
      <c r="B394" s="119"/>
      <c r="C394" s="119"/>
      <c r="D394" s="119"/>
      <c r="E394" s="119"/>
      <c r="F394" s="119"/>
      <c r="G394" s="119"/>
      <c r="H394" s="119"/>
      <c r="I394" s="119"/>
      <c r="J394" s="119"/>
      <c r="K394" s="118"/>
      <c r="L394" s="118"/>
      <c r="M394" s="117"/>
      <c r="N394" s="132"/>
      <c r="O394" s="141"/>
      <c r="P394" s="141"/>
      <c r="Q394" s="141"/>
      <c r="R394" s="141"/>
      <c r="S394" s="141"/>
      <c r="T394" s="141"/>
      <c r="U394" s="141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  <c r="AV394" s="133"/>
      <c r="AW394" s="133"/>
      <c r="AX394" s="133"/>
      <c r="AY394" s="133"/>
      <c r="AZ394" s="133"/>
    </row>
    <row r="395" spans="2:52" s="116" customFormat="1" x14ac:dyDescent="0.2">
      <c r="B395" s="119"/>
      <c r="C395" s="119"/>
      <c r="D395" s="119"/>
      <c r="E395" s="119"/>
      <c r="F395" s="119"/>
      <c r="G395" s="119"/>
      <c r="H395" s="119"/>
      <c r="I395" s="119"/>
      <c r="J395" s="119"/>
      <c r="K395" s="118"/>
      <c r="L395" s="118"/>
      <c r="M395" s="117"/>
      <c r="N395" s="132"/>
      <c r="O395" s="141"/>
      <c r="P395" s="141"/>
      <c r="Q395" s="141"/>
      <c r="R395" s="141"/>
      <c r="S395" s="141"/>
      <c r="T395" s="141"/>
      <c r="U395" s="141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H395" s="133"/>
      <c r="AI395" s="133"/>
      <c r="AJ395" s="133"/>
      <c r="AK395" s="133"/>
      <c r="AL395" s="133"/>
      <c r="AM395" s="133"/>
      <c r="AN395" s="133"/>
      <c r="AO395" s="133"/>
      <c r="AP395" s="133"/>
      <c r="AQ395" s="133"/>
      <c r="AR395" s="133"/>
      <c r="AS395" s="133"/>
      <c r="AT395" s="133"/>
      <c r="AU395" s="133"/>
      <c r="AV395" s="133"/>
      <c r="AW395" s="133"/>
      <c r="AX395" s="133"/>
      <c r="AY395" s="133"/>
      <c r="AZ395" s="133"/>
    </row>
    <row r="396" spans="2:52" s="116" customFormat="1" x14ac:dyDescent="0.2">
      <c r="B396" s="119"/>
      <c r="C396" s="119"/>
      <c r="D396" s="119"/>
      <c r="E396" s="119"/>
      <c r="F396" s="119"/>
      <c r="G396" s="119"/>
      <c r="H396" s="119"/>
      <c r="I396" s="119"/>
      <c r="J396" s="119"/>
      <c r="K396" s="118"/>
      <c r="L396" s="118"/>
      <c r="M396" s="117"/>
      <c r="N396" s="132"/>
      <c r="O396" s="141"/>
      <c r="P396" s="141"/>
      <c r="Q396" s="141"/>
      <c r="R396" s="141"/>
      <c r="S396" s="141"/>
      <c r="T396" s="141"/>
      <c r="U396" s="141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H396" s="133"/>
      <c r="AI396" s="133"/>
      <c r="AJ396" s="133"/>
      <c r="AK396" s="133"/>
      <c r="AL396" s="133"/>
      <c r="AM396" s="133"/>
      <c r="AN396" s="133"/>
      <c r="AO396" s="133"/>
      <c r="AP396" s="133"/>
      <c r="AQ396" s="133"/>
      <c r="AR396" s="133"/>
      <c r="AS396" s="133"/>
      <c r="AT396" s="133"/>
      <c r="AU396" s="133"/>
      <c r="AV396" s="133"/>
      <c r="AW396" s="133"/>
      <c r="AX396" s="133"/>
      <c r="AY396" s="133"/>
      <c r="AZ396" s="133"/>
    </row>
    <row r="397" spans="2:52" s="116" customFormat="1" x14ac:dyDescent="0.2">
      <c r="B397" s="119"/>
      <c r="C397" s="119"/>
      <c r="D397" s="119"/>
      <c r="E397" s="119"/>
      <c r="F397" s="119"/>
      <c r="G397" s="119"/>
      <c r="H397" s="119"/>
      <c r="I397" s="119"/>
      <c r="J397" s="119"/>
      <c r="K397" s="118"/>
      <c r="L397" s="118"/>
      <c r="M397" s="117"/>
      <c r="N397" s="132"/>
      <c r="O397" s="141"/>
      <c r="P397" s="141"/>
      <c r="Q397" s="141"/>
      <c r="R397" s="141"/>
      <c r="S397" s="141"/>
      <c r="T397" s="141"/>
      <c r="U397" s="141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H397" s="133"/>
      <c r="AI397" s="133"/>
      <c r="AJ397" s="133"/>
      <c r="AK397" s="133"/>
      <c r="AL397" s="133"/>
      <c r="AM397" s="133"/>
      <c r="AN397" s="133"/>
      <c r="AO397" s="133"/>
      <c r="AP397" s="133"/>
      <c r="AQ397" s="133"/>
      <c r="AR397" s="133"/>
      <c r="AS397" s="133"/>
      <c r="AT397" s="133"/>
      <c r="AU397" s="133"/>
      <c r="AV397" s="133"/>
      <c r="AW397" s="133"/>
      <c r="AX397" s="133"/>
      <c r="AY397" s="133"/>
      <c r="AZ397" s="133"/>
    </row>
    <row r="398" spans="2:52" s="116" customFormat="1" x14ac:dyDescent="0.2">
      <c r="B398" s="119"/>
      <c r="C398" s="119"/>
      <c r="D398" s="119"/>
      <c r="E398" s="119"/>
      <c r="F398" s="119"/>
      <c r="G398" s="119"/>
      <c r="H398" s="119"/>
      <c r="I398" s="119"/>
      <c r="J398" s="119"/>
      <c r="K398" s="118"/>
      <c r="L398" s="118"/>
      <c r="M398" s="117"/>
      <c r="N398" s="132"/>
      <c r="O398" s="141"/>
      <c r="P398" s="141"/>
      <c r="Q398" s="141"/>
      <c r="R398" s="141"/>
      <c r="S398" s="141"/>
      <c r="T398" s="141"/>
      <c r="U398" s="141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H398" s="133"/>
      <c r="AI398" s="133"/>
      <c r="AJ398" s="133"/>
      <c r="AK398" s="13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  <c r="AV398" s="133"/>
      <c r="AW398" s="133"/>
      <c r="AX398" s="133"/>
      <c r="AY398" s="133"/>
      <c r="AZ398" s="133"/>
    </row>
    <row r="399" spans="2:52" s="116" customFormat="1" x14ac:dyDescent="0.2">
      <c r="B399" s="119"/>
      <c r="C399" s="119"/>
      <c r="D399" s="119"/>
      <c r="E399" s="119"/>
      <c r="F399" s="119"/>
      <c r="G399" s="119"/>
      <c r="H399" s="119"/>
      <c r="I399" s="119"/>
      <c r="J399" s="119"/>
      <c r="K399" s="118"/>
      <c r="L399" s="118"/>
      <c r="M399" s="117"/>
      <c r="N399" s="132"/>
      <c r="O399" s="141"/>
      <c r="P399" s="141"/>
      <c r="Q399" s="141"/>
      <c r="R399" s="141"/>
      <c r="S399" s="141"/>
      <c r="T399" s="141"/>
      <c r="U399" s="141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H399" s="133"/>
      <c r="AI399" s="133"/>
      <c r="AJ399" s="133"/>
      <c r="AK399" s="133"/>
      <c r="AL399" s="133"/>
      <c r="AM399" s="133"/>
      <c r="AN399" s="133"/>
      <c r="AO399" s="133"/>
      <c r="AP399" s="133"/>
      <c r="AQ399" s="133"/>
      <c r="AR399" s="133"/>
      <c r="AS399" s="133"/>
      <c r="AT399" s="133"/>
      <c r="AU399" s="133"/>
      <c r="AV399" s="133"/>
      <c r="AW399" s="133"/>
      <c r="AX399" s="133"/>
      <c r="AY399" s="133"/>
      <c r="AZ399" s="133"/>
    </row>
    <row r="400" spans="2:52" s="116" customFormat="1" x14ac:dyDescent="0.2">
      <c r="B400" s="119"/>
      <c r="C400" s="119"/>
      <c r="D400" s="119"/>
      <c r="E400" s="119"/>
      <c r="F400" s="119"/>
      <c r="G400" s="119"/>
      <c r="H400" s="119"/>
      <c r="I400" s="119"/>
      <c r="J400" s="119"/>
      <c r="K400" s="118"/>
      <c r="L400" s="118"/>
      <c r="M400" s="117"/>
      <c r="N400" s="132"/>
      <c r="O400" s="141"/>
      <c r="P400" s="141"/>
      <c r="Q400" s="141"/>
      <c r="R400" s="141"/>
      <c r="S400" s="141"/>
      <c r="T400" s="141"/>
      <c r="U400" s="141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H400" s="133"/>
      <c r="AI400" s="133"/>
      <c r="AJ400" s="133"/>
      <c r="AK400" s="133"/>
      <c r="AL400" s="133"/>
      <c r="AM400" s="133"/>
      <c r="AN400" s="133"/>
      <c r="AO400" s="133"/>
      <c r="AP400" s="133"/>
      <c r="AQ400" s="133"/>
      <c r="AR400" s="133"/>
      <c r="AS400" s="133"/>
      <c r="AT400" s="133"/>
      <c r="AU400" s="133"/>
      <c r="AV400" s="133"/>
      <c r="AW400" s="133"/>
      <c r="AX400" s="133"/>
      <c r="AY400" s="133"/>
      <c r="AZ400" s="133"/>
    </row>
    <row r="401" spans="2:52" s="116" customFormat="1" x14ac:dyDescent="0.2">
      <c r="B401" s="119"/>
      <c r="C401" s="119"/>
      <c r="D401" s="119"/>
      <c r="E401" s="119"/>
      <c r="F401" s="119"/>
      <c r="G401" s="119"/>
      <c r="H401" s="119"/>
      <c r="I401" s="119"/>
      <c r="J401" s="119"/>
      <c r="K401" s="118"/>
      <c r="L401" s="118"/>
      <c r="M401" s="117"/>
      <c r="N401" s="132"/>
      <c r="O401" s="141"/>
      <c r="P401" s="141"/>
      <c r="Q401" s="141"/>
      <c r="R401" s="141"/>
      <c r="S401" s="141"/>
      <c r="T401" s="141"/>
      <c r="U401" s="141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H401" s="133"/>
      <c r="AI401" s="133"/>
      <c r="AJ401" s="133"/>
      <c r="AK401" s="133"/>
      <c r="AL401" s="133"/>
      <c r="AM401" s="133"/>
      <c r="AN401" s="133"/>
      <c r="AO401" s="133"/>
      <c r="AP401" s="133"/>
      <c r="AQ401" s="133"/>
      <c r="AR401" s="133"/>
      <c r="AS401" s="133"/>
      <c r="AT401" s="133"/>
      <c r="AU401" s="133"/>
      <c r="AV401" s="133"/>
      <c r="AW401" s="133"/>
      <c r="AX401" s="133"/>
      <c r="AY401" s="133"/>
      <c r="AZ401" s="133"/>
    </row>
    <row r="402" spans="2:52" s="116" customFormat="1" x14ac:dyDescent="0.2">
      <c r="B402" s="119"/>
      <c r="C402" s="119"/>
      <c r="D402" s="119"/>
      <c r="E402" s="119"/>
      <c r="F402" s="119"/>
      <c r="G402" s="119"/>
      <c r="H402" s="119"/>
      <c r="I402" s="119"/>
      <c r="J402" s="119"/>
      <c r="K402" s="118"/>
      <c r="L402" s="118"/>
      <c r="M402" s="117"/>
      <c r="N402" s="132"/>
      <c r="O402" s="141"/>
      <c r="P402" s="141"/>
      <c r="Q402" s="141"/>
      <c r="R402" s="141"/>
      <c r="S402" s="141"/>
      <c r="T402" s="141"/>
      <c r="U402" s="141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  <c r="AV402" s="133"/>
      <c r="AW402" s="133"/>
      <c r="AX402" s="133"/>
      <c r="AY402" s="133"/>
      <c r="AZ402" s="133"/>
    </row>
    <row r="403" spans="2:52" s="116" customFormat="1" x14ac:dyDescent="0.2">
      <c r="B403" s="119"/>
      <c r="C403" s="119"/>
      <c r="D403" s="119"/>
      <c r="E403" s="119"/>
      <c r="F403" s="119"/>
      <c r="G403" s="119"/>
      <c r="H403" s="119"/>
      <c r="I403" s="119"/>
      <c r="J403" s="119"/>
      <c r="K403" s="118"/>
      <c r="L403" s="118"/>
      <c r="M403" s="117"/>
      <c r="N403" s="132"/>
      <c r="O403" s="141"/>
      <c r="P403" s="141"/>
      <c r="Q403" s="141"/>
      <c r="R403" s="141"/>
      <c r="S403" s="141"/>
      <c r="T403" s="141"/>
      <c r="U403" s="141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H403" s="133"/>
      <c r="AI403" s="133"/>
      <c r="AJ403" s="133"/>
      <c r="AK403" s="133"/>
      <c r="AL403" s="133"/>
      <c r="AM403" s="133"/>
      <c r="AN403" s="133"/>
      <c r="AO403" s="133"/>
      <c r="AP403" s="133"/>
      <c r="AQ403" s="133"/>
      <c r="AR403" s="133"/>
      <c r="AS403" s="133"/>
      <c r="AT403" s="133"/>
      <c r="AU403" s="133"/>
      <c r="AV403" s="133"/>
      <c r="AW403" s="133"/>
      <c r="AX403" s="133"/>
      <c r="AY403" s="133"/>
      <c r="AZ403" s="133"/>
    </row>
    <row r="404" spans="2:52" s="116" customFormat="1" x14ac:dyDescent="0.2">
      <c r="B404" s="119"/>
      <c r="C404" s="119"/>
      <c r="D404" s="119"/>
      <c r="E404" s="119"/>
      <c r="F404" s="119"/>
      <c r="G404" s="119"/>
      <c r="H404" s="119"/>
      <c r="I404" s="119"/>
      <c r="J404" s="119"/>
      <c r="K404" s="118"/>
      <c r="L404" s="118"/>
      <c r="M404" s="117"/>
      <c r="N404" s="132"/>
      <c r="O404" s="141"/>
      <c r="P404" s="141"/>
      <c r="Q404" s="141"/>
      <c r="R404" s="141"/>
      <c r="S404" s="141"/>
      <c r="T404" s="141"/>
      <c r="U404" s="141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H404" s="133"/>
      <c r="AI404" s="133"/>
      <c r="AJ404" s="133"/>
      <c r="AK404" s="133"/>
      <c r="AL404" s="133"/>
      <c r="AM404" s="133"/>
      <c r="AN404" s="133"/>
      <c r="AO404" s="133"/>
      <c r="AP404" s="133"/>
      <c r="AQ404" s="133"/>
      <c r="AR404" s="133"/>
      <c r="AS404" s="133"/>
      <c r="AT404" s="133"/>
      <c r="AU404" s="133"/>
      <c r="AV404" s="133"/>
      <c r="AW404" s="133"/>
      <c r="AX404" s="133"/>
      <c r="AY404" s="133"/>
      <c r="AZ404" s="133"/>
    </row>
    <row r="405" spans="2:52" s="116" customFormat="1" x14ac:dyDescent="0.2">
      <c r="B405" s="119"/>
      <c r="C405" s="119"/>
      <c r="D405" s="119"/>
      <c r="E405" s="119"/>
      <c r="F405" s="119"/>
      <c r="G405" s="119"/>
      <c r="H405" s="119"/>
      <c r="I405" s="119"/>
      <c r="J405" s="119"/>
      <c r="K405" s="118"/>
      <c r="L405" s="118"/>
      <c r="M405" s="117"/>
      <c r="N405" s="132"/>
      <c r="O405" s="141"/>
      <c r="P405" s="141"/>
      <c r="Q405" s="141"/>
      <c r="R405" s="141"/>
      <c r="S405" s="141"/>
      <c r="T405" s="141"/>
      <c r="U405" s="141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H405" s="133"/>
      <c r="AI405" s="133"/>
      <c r="AJ405" s="133"/>
      <c r="AK405" s="133"/>
      <c r="AL405" s="133"/>
      <c r="AM405" s="133"/>
      <c r="AN405" s="133"/>
      <c r="AO405" s="133"/>
      <c r="AP405" s="133"/>
      <c r="AQ405" s="133"/>
      <c r="AR405" s="133"/>
      <c r="AS405" s="133"/>
      <c r="AT405" s="133"/>
      <c r="AU405" s="133"/>
      <c r="AV405" s="133"/>
      <c r="AW405" s="133"/>
      <c r="AX405" s="133"/>
      <c r="AY405" s="133"/>
      <c r="AZ405" s="133"/>
    </row>
    <row r="406" spans="2:52" s="116" customFormat="1" x14ac:dyDescent="0.2">
      <c r="B406" s="119"/>
      <c r="C406" s="119"/>
      <c r="D406" s="119"/>
      <c r="E406" s="119"/>
      <c r="F406" s="119"/>
      <c r="G406" s="119"/>
      <c r="H406" s="119"/>
      <c r="I406" s="119"/>
      <c r="J406" s="119"/>
      <c r="K406" s="118"/>
      <c r="L406" s="118"/>
      <c r="M406" s="117"/>
      <c r="N406" s="132"/>
      <c r="O406" s="141"/>
      <c r="P406" s="141"/>
      <c r="Q406" s="141"/>
      <c r="R406" s="141"/>
      <c r="S406" s="141"/>
      <c r="T406" s="141"/>
      <c r="U406" s="141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H406" s="133"/>
      <c r="AI406" s="133"/>
      <c r="AJ406" s="133"/>
      <c r="AK406" s="133"/>
      <c r="AL406" s="133"/>
      <c r="AM406" s="133"/>
      <c r="AN406" s="133"/>
      <c r="AO406" s="133"/>
      <c r="AP406" s="133"/>
      <c r="AQ406" s="133"/>
      <c r="AR406" s="133"/>
      <c r="AS406" s="133"/>
      <c r="AT406" s="133"/>
      <c r="AU406" s="133"/>
      <c r="AV406" s="133"/>
      <c r="AW406" s="133"/>
      <c r="AX406" s="133"/>
      <c r="AY406" s="133"/>
      <c r="AZ406" s="133"/>
    </row>
    <row r="407" spans="2:52" s="116" customFormat="1" x14ac:dyDescent="0.2">
      <c r="B407" s="119"/>
      <c r="C407" s="119"/>
      <c r="D407" s="119"/>
      <c r="E407" s="119"/>
      <c r="F407" s="119"/>
      <c r="G407" s="119"/>
      <c r="H407" s="119"/>
      <c r="I407" s="119"/>
      <c r="J407" s="119"/>
      <c r="K407" s="118"/>
      <c r="L407" s="118"/>
      <c r="M407" s="117"/>
      <c r="N407" s="132"/>
      <c r="O407" s="141"/>
      <c r="P407" s="141"/>
      <c r="Q407" s="141"/>
      <c r="R407" s="141"/>
      <c r="S407" s="141"/>
      <c r="T407" s="141"/>
      <c r="U407" s="141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H407" s="133"/>
      <c r="AI407" s="133"/>
      <c r="AJ407" s="133"/>
      <c r="AK407" s="133"/>
      <c r="AL407" s="133"/>
      <c r="AM407" s="133"/>
      <c r="AN407" s="133"/>
      <c r="AO407" s="133"/>
      <c r="AP407" s="133"/>
      <c r="AQ407" s="133"/>
      <c r="AR407" s="133"/>
      <c r="AS407" s="133"/>
      <c r="AT407" s="133"/>
      <c r="AU407" s="133"/>
      <c r="AV407" s="133"/>
      <c r="AW407" s="133"/>
      <c r="AX407" s="133"/>
      <c r="AY407" s="133"/>
      <c r="AZ407" s="133"/>
    </row>
    <row r="408" spans="2:52" s="116" customFormat="1" x14ac:dyDescent="0.2">
      <c r="B408" s="119"/>
      <c r="C408" s="119"/>
      <c r="D408" s="119"/>
      <c r="E408" s="119"/>
      <c r="F408" s="119"/>
      <c r="G408" s="119"/>
      <c r="H408" s="119"/>
      <c r="I408" s="119"/>
      <c r="J408" s="119"/>
      <c r="K408" s="118"/>
      <c r="L408" s="118"/>
      <c r="M408" s="117"/>
      <c r="N408" s="132"/>
      <c r="O408" s="141"/>
      <c r="P408" s="141"/>
      <c r="Q408" s="141"/>
      <c r="R408" s="141"/>
      <c r="S408" s="141"/>
      <c r="T408" s="141"/>
      <c r="U408" s="141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H408" s="133"/>
      <c r="AI408" s="133"/>
      <c r="AJ408" s="133"/>
      <c r="AK408" s="133"/>
      <c r="AL408" s="133"/>
      <c r="AM408" s="133"/>
      <c r="AN408" s="133"/>
      <c r="AO408" s="133"/>
      <c r="AP408" s="133"/>
      <c r="AQ408" s="133"/>
      <c r="AR408" s="133"/>
      <c r="AS408" s="133"/>
      <c r="AT408" s="133"/>
      <c r="AU408" s="133"/>
      <c r="AV408" s="133"/>
      <c r="AW408" s="133"/>
      <c r="AX408" s="133"/>
      <c r="AY408" s="133"/>
      <c r="AZ408" s="133"/>
    </row>
    <row r="409" spans="2:52" s="116" customFormat="1" x14ac:dyDescent="0.2">
      <c r="B409" s="119"/>
      <c r="C409" s="119"/>
      <c r="D409" s="119"/>
      <c r="E409" s="119"/>
      <c r="F409" s="119"/>
      <c r="G409" s="119"/>
      <c r="H409" s="119"/>
      <c r="I409" s="119"/>
      <c r="J409" s="119"/>
      <c r="K409" s="118"/>
      <c r="L409" s="118"/>
      <c r="M409" s="117"/>
      <c r="N409" s="132"/>
      <c r="O409" s="141"/>
      <c r="P409" s="141"/>
      <c r="Q409" s="141"/>
      <c r="R409" s="141"/>
      <c r="S409" s="141"/>
      <c r="T409" s="141"/>
      <c r="U409" s="141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H409" s="133"/>
      <c r="AI409" s="133"/>
      <c r="AJ409" s="133"/>
      <c r="AK409" s="133"/>
      <c r="AL409" s="133"/>
      <c r="AM409" s="133"/>
      <c r="AN409" s="133"/>
      <c r="AO409" s="133"/>
      <c r="AP409" s="133"/>
      <c r="AQ409" s="133"/>
      <c r="AR409" s="133"/>
      <c r="AS409" s="133"/>
      <c r="AT409" s="133"/>
      <c r="AU409" s="133"/>
      <c r="AV409" s="133"/>
      <c r="AW409" s="133"/>
      <c r="AX409" s="133"/>
      <c r="AY409" s="133"/>
      <c r="AZ409" s="133"/>
    </row>
    <row r="410" spans="2:52" s="116" customFormat="1" x14ac:dyDescent="0.2">
      <c r="B410" s="119"/>
      <c r="C410" s="119"/>
      <c r="D410" s="119"/>
      <c r="E410" s="119"/>
      <c r="F410" s="119"/>
      <c r="G410" s="119"/>
      <c r="H410" s="119"/>
      <c r="I410" s="119"/>
      <c r="J410" s="119"/>
      <c r="K410" s="118"/>
      <c r="L410" s="118"/>
      <c r="M410" s="117"/>
      <c r="N410" s="132"/>
      <c r="O410" s="141"/>
      <c r="P410" s="141"/>
      <c r="Q410" s="141"/>
      <c r="R410" s="141"/>
      <c r="S410" s="141"/>
      <c r="T410" s="141"/>
      <c r="U410" s="141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H410" s="133"/>
      <c r="AI410" s="133"/>
      <c r="AJ410" s="133"/>
      <c r="AK410" s="133"/>
      <c r="AL410" s="133"/>
      <c r="AM410" s="133"/>
      <c r="AN410" s="133"/>
      <c r="AO410" s="133"/>
      <c r="AP410" s="133"/>
      <c r="AQ410" s="133"/>
      <c r="AR410" s="133"/>
      <c r="AS410" s="133"/>
      <c r="AT410" s="133"/>
      <c r="AU410" s="133"/>
      <c r="AV410" s="133"/>
      <c r="AW410" s="133"/>
      <c r="AX410" s="133"/>
      <c r="AY410" s="133"/>
      <c r="AZ410" s="133"/>
    </row>
    <row r="411" spans="2:52" s="116" customFormat="1" x14ac:dyDescent="0.2">
      <c r="B411" s="119"/>
      <c r="C411" s="119"/>
      <c r="D411" s="119"/>
      <c r="E411" s="119"/>
      <c r="F411" s="119"/>
      <c r="G411" s="119"/>
      <c r="H411" s="119"/>
      <c r="I411" s="119"/>
      <c r="J411" s="119"/>
      <c r="K411" s="118"/>
      <c r="L411" s="118"/>
      <c r="M411" s="117"/>
      <c r="N411" s="132"/>
      <c r="O411" s="141"/>
      <c r="P411" s="141"/>
      <c r="Q411" s="141"/>
      <c r="R411" s="141"/>
      <c r="S411" s="141"/>
      <c r="T411" s="141"/>
      <c r="U411" s="141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H411" s="133"/>
      <c r="AI411" s="133"/>
      <c r="AJ411" s="133"/>
      <c r="AK411" s="133"/>
      <c r="AL411" s="133"/>
      <c r="AM411" s="133"/>
      <c r="AN411" s="133"/>
      <c r="AO411" s="133"/>
      <c r="AP411" s="133"/>
      <c r="AQ411" s="133"/>
      <c r="AR411" s="133"/>
      <c r="AS411" s="133"/>
      <c r="AT411" s="133"/>
      <c r="AU411" s="133"/>
      <c r="AV411" s="133"/>
      <c r="AW411" s="133"/>
      <c r="AX411" s="133"/>
      <c r="AY411" s="133"/>
      <c r="AZ411" s="133"/>
    </row>
    <row r="412" spans="2:52" s="116" customFormat="1" x14ac:dyDescent="0.2">
      <c r="B412" s="119"/>
      <c r="C412" s="119"/>
      <c r="D412" s="119"/>
      <c r="E412" s="119"/>
      <c r="F412" s="119"/>
      <c r="G412" s="119"/>
      <c r="H412" s="119"/>
      <c r="I412" s="119"/>
      <c r="J412" s="119"/>
      <c r="K412" s="118"/>
      <c r="L412" s="118"/>
      <c r="M412" s="117"/>
      <c r="N412" s="132"/>
      <c r="O412" s="141"/>
      <c r="P412" s="141"/>
      <c r="Q412" s="141"/>
      <c r="R412" s="141"/>
      <c r="S412" s="141"/>
      <c r="T412" s="141"/>
      <c r="U412" s="141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H412" s="133"/>
      <c r="AI412" s="133"/>
      <c r="AJ412" s="133"/>
      <c r="AK412" s="133"/>
      <c r="AL412" s="133"/>
      <c r="AM412" s="133"/>
      <c r="AN412" s="133"/>
      <c r="AO412" s="133"/>
      <c r="AP412" s="133"/>
      <c r="AQ412" s="133"/>
      <c r="AR412" s="133"/>
      <c r="AS412" s="133"/>
      <c r="AT412" s="133"/>
      <c r="AU412" s="133"/>
      <c r="AV412" s="133"/>
      <c r="AW412" s="133"/>
      <c r="AX412" s="133"/>
      <c r="AY412" s="133"/>
      <c r="AZ412" s="133"/>
    </row>
    <row r="413" spans="2:52" s="116" customFormat="1" x14ac:dyDescent="0.2">
      <c r="B413" s="119"/>
      <c r="C413" s="119"/>
      <c r="D413" s="119"/>
      <c r="E413" s="119"/>
      <c r="F413" s="119"/>
      <c r="G413" s="119"/>
      <c r="H413" s="119"/>
      <c r="I413" s="119"/>
      <c r="J413" s="119"/>
      <c r="K413" s="118"/>
      <c r="L413" s="118"/>
      <c r="M413" s="117"/>
      <c r="N413" s="132"/>
      <c r="O413" s="141"/>
      <c r="P413" s="141"/>
      <c r="Q413" s="141"/>
      <c r="R413" s="141"/>
      <c r="S413" s="141"/>
      <c r="T413" s="141"/>
      <c r="U413" s="141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H413" s="133"/>
      <c r="AI413" s="133"/>
      <c r="AJ413" s="133"/>
      <c r="AK413" s="133"/>
      <c r="AL413" s="133"/>
      <c r="AM413" s="133"/>
      <c r="AN413" s="133"/>
      <c r="AO413" s="133"/>
      <c r="AP413" s="133"/>
      <c r="AQ413" s="133"/>
      <c r="AR413" s="133"/>
      <c r="AS413" s="133"/>
      <c r="AT413" s="133"/>
      <c r="AU413" s="133"/>
      <c r="AV413" s="133"/>
      <c r="AW413" s="133"/>
      <c r="AX413" s="133"/>
      <c r="AY413" s="133"/>
      <c r="AZ413" s="133"/>
    </row>
    <row r="414" spans="2:52" s="116" customFormat="1" x14ac:dyDescent="0.2">
      <c r="B414" s="119"/>
      <c r="C414" s="119"/>
      <c r="D414" s="119"/>
      <c r="E414" s="119"/>
      <c r="F414" s="119"/>
      <c r="G414" s="119"/>
      <c r="H414" s="119"/>
      <c r="I414" s="119"/>
      <c r="J414" s="119"/>
      <c r="K414" s="118"/>
      <c r="L414" s="118"/>
      <c r="M414" s="117"/>
      <c r="N414" s="132"/>
      <c r="O414" s="141"/>
      <c r="P414" s="141"/>
      <c r="Q414" s="141"/>
      <c r="R414" s="141"/>
      <c r="S414" s="141"/>
      <c r="T414" s="141"/>
      <c r="U414" s="141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H414" s="133"/>
      <c r="AI414" s="133"/>
      <c r="AJ414" s="133"/>
      <c r="AK414" s="133"/>
      <c r="AL414" s="133"/>
      <c r="AM414" s="133"/>
      <c r="AN414" s="133"/>
      <c r="AO414" s="133"/>
      <c r="AP414" s="133"/>
      <c r="AQ414" s="133"/>
      <c r="AR414" s="133"/>
      <c r="AS414" s="133"/>
      <c r="AT414" s="133"/>
      <c r="AU414" s="133"/>
      <c r="AV414" s="133"/>
      <c r="AW414" s="133"/>
      <c r="AX414" s="133"/>
      <c r="AY414" s="133"/>
      <c r="AZ414" s="133"/>
    </row>
    <row r="415" spans="2:52" s="116" customFormat="1" x14ac:dyDescent="0.2">
      <c r="B415" s="119"/>
      <c r="C415" s="119"/>
      <c r="D415" s="119"/>
      <c r="E415" s="119"/>
      <c r="F415" s="119"/>
      <c r="G415" s="119"/>
      <c r="H415" s="119"/>
      <c r="I415" s="119"/>
      <c r="J415" s="119"/>
      <c r="K415" s="118"/>
      <c r="L415" s="118"/>
      <c r="M415" s="117"/>
      <c r="N415" s="132"/>
      <c r="O415" s="141"/>
      <c r="P415" s="141"/>
      <c r="Q415" s="141"/>
      <c r="R415" s="141"/>
      <c r="S415" s="141"/>
      <c r="T415" s="141"/>
      <c r="U415" s="141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H415" s="133"/>
      <c r="AI415" s="133"/>
      <c r="AJ415" s="133"/>
      <c r="AK415" s="133"/>
      <c r="AL415" s="133"/>
      <c r="AM415" s="133"/>
      <c r="AN415" s="133"/>
      <c r="AO415" s="133"/>
      <c r="AP415" s="133"/>
      <c r="AQ415" s="133"/>
      <c r="AR415" s="133"/>
      <c r="AS415" s="133"/>
      <c r="AT415" s="133"/>
      <c r="AU415" s="133"/>
      <c r="AV415" s="133"/>
      <c r="AW415" s="133"/>
      <c r="AX415" s="133"/>
      <c r="AY415" s="133"/>
      <c r="AZ415" s="133"/>
    </row>
    <row r="416" spans="2:52" s="116" customFormat="1" x14ac:dyDescent="0.2">
      <c r="B416" s="119"/>
      <c r="C416" s="119"/>
      <c r="D416" s="119"/>
      <c r="E416" s="119"/>
      <c r="F416" s="119"/>
      <c r="G416" s="119"/>
      <c r="H416" s="119"/>
      <c r="I416" s="119"/>
      <c r="J416" s="119"/>
      <c r="K416" s="118"/>
      <c r="L416" s="118"/>
      <c r="M416" s="117"/>
      <c r="N416" s="132"/>
      <c r="O416" s="141"/>
      <c r="P416" s="141"/>
      <c r="Q416" s="141"/>
      <c r="R416" s="141"/>
      <c r="S416" s="141"/>
      <c r="T416" s="141"/>
      <c r="U416" s="141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H416" s="133"/>
      <c r="AI416" s="133"/>
      <c r="AJ416" s="133"/>
      <c r="AK416" s="133"/>
      <c r="AL416" s="133"/>
      <c r="AM416" s="133"/>
      <c r="AN416" s="133"/>
      <c r="AO416" s="133"/>
      <c r="AP416" s="133"/>
      <c r="AQ416" s="133"/>
      <c r="AR416" s="133"/>
      <c r="AS416" s="133"/>
      <c r="AT416" s="133"/>
      <c r="AU416" s="133"/>
      <c r="AV416" s="133"/>
      <c r="AW416" s="133"/>
      <c r="AX416" s="133"/>
      <c r="AY416" s="133"/>
      <c r="AZ416" s="133"/>
    </row>
    <row r="417" spans="2:52" s="116" customFormat="1" x14ac:dyDescent="0.2">
      <c r="B417" s="119"/>
      <c r="C417" s="119"/>
      <c r="D417" s="119"/>
      <c r="E417" s="119"/>
      <c r="F417" s="119"/>
      <c r="G417" s="119"/>
      <c r="H417" s="119"/>
      <c r="I417" s="119"/>
      <c r="J417" s="119"/>
      <c r="K417" s="118"/>
      <c r="L417" s="118"/>
      <c r="M417" s="117"/>
      <c r="N417" s="132"/>
      <c r="O417" s="141"/>
      <c r="P417" s="141"/>
      <c r="Q417" s="141"/>
      <c r="R417" s="141"/>
      <c r="S417" s="141"/>
      <c r="T417" s="141"/>
      <c r="U417" s="141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H417" s="133"/>
      <c r="AI417" s="133"/>
      <c r="AJ417" s="133"/>
      <c r="AK417" s="133"/>
      <c r="AL417" s="133"/>
      <c r="AM417" s="133"/>
      <c r="AN417" s="133"/>
      <c r="AO417" s="133"/>
      <c r="AP417" s="133"/>
      <c r="AQ417" s="133"/>
      <c r="AR417" s="133"/>
      <c r="AS417" s="133"/>
      <c r="AT417" s="133"/>
      <c r="AU417" s="133"/>
      <c r="AV417" s="133"/>
      <c r="AW417" s="133"/>
      <c r="AX417" s="133"/>
      <c r="AY417" s="133"/>
      <c r="AZ417" s="133"/>
    </row>
    <row r="418" spans="2:52" s="116" customFormat="1" x14ac:dyDescent="0.2">
      <c r="B418" s="119"/>
      <c r="C418" s="119"/>
      <c r="D418" s="119"/>
      <c r="E418" s="119"/>
      <c r="F418" s="119"/>
      <c r="G418" s="119"/>
      <c r="H418" s="119"/>
      <c r="I418" s="119"/>
      <c r="J418" s="119"/>
      <c r="K418" s="118"/>
      <c r="L418" s="118"/>
      <c r="M418" s="117"/>
      <c r="N418" s="132"/>
      <c r="O418" s="141"/>
      <c r="P418" s="141"/>
      <c r="Q418" s="141"/>
      <c r="R418" s="141"/>
      <c r="S418" s="141"/>
      <c r="T418" s="141"/>
      <c r="U418" s="141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H418" s="133"/>
      <c r="AI418" s="133"/>
      <c r="AJ418" s="133"/>
      <c r="AK418" s="13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  <c r="AV418" s="133"/>
      <c r="AW418" s="133"/>
      <c r="AX418" s="133"/>
      <c r="AY418" s="133"/>
      <c r="AZ418" s="133"/>
    </row>
    <row r="419" spans="2:52" s="116" customFormat="1" x14ac:dyDescent="0.2">
      <c r="B419" s="119"/>
      <c r="C419" s="119"/>
      <c r="D419" s="119"/>
      <c r="E419" s="119"/>
      <c r="F419" s="119"/>
      <c r="G419" s="119"/>
      <c r="H419" s="119"/>
      <c r="I419" s="119"/>
      <c r="J419" s="119"/>
      <c r="K419" s="118"/>
      <c r="L419" s="118"/>
      <c r="M419" s="117"/>
      <c r="N419" s="132"/>
      <c r="O419" s="141"/>
      <c r="P419" s="141"/>
      <c r="Q419" s="141"/>
      <c r="R419" s="141"/>
      <c r="S419" s="141"/>
      <c r="T419" s="141"/>
      <c r="U419" s="141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H419" s="133"/>
      <c r="AI419" s="133"/>
      <c r="AJ419" s="133"/>
      <c r="AK419" s="133"/>
      <c r="AL419" s="133"/>
      <c r="AM419" s="133"/>
      <c r="AN419" s="133"/>
      <c r="AO419" s="133"/>
      <c r="AP419" s="133"/>
      <c r="AQ419" s="133"/>
      <c r="AR419" s="133"/>
      <c r="AS419" s="133"/>
      <c r="AT419" s="133"/>
      <c r="AU419" s="133"/>
      <c r="AV419" s="133"/>
      <c r="AW419" s="133"/>
      <c r="AX419" s="133"/>
      <c r="AY419" s="133"/>
      <c r="AZ419" s="133"/>
    </row>
    <row r="420" spans="2:52" s="116" customFormat="1" x14ac:dyDescent="0.2">
      <c r="B420" s="119"/>
      <c r="C420" s="119"/>
      <c r="D420" s="119"/>
      <c r="E420" s="119"/>
      <c r="F420" s="119"/>
      <c r="G420" s="119"/>
      <c r="H420" s="119"/>
      <c r="I420" s="119"/>
      <c r="J420" s="119"/>
      <c r="K420" s="118"/>
      <c r="L420" s="118"/>
      <c r="M420" s="117"/>
      <c r="N420" s="132"/>
      <c r="O420" s="141"/>
      <c r="P420" s="141"/>
      <c r="Q420" s="141"/>
      <c r="R420" s="141"/>
      <c r="S420" s="141"/>
      <c r="T420" s="141"/>
      <c r="U420" s="141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H420" s="133"/>
      <c r="AI420" s="133"/>
      <c r="AJ420" s="133"/>
      <c r="AK420" s="133"/>
      <c r="AL420" s="133"/>
      <c r="AM420" s="133"/>
      <c r="AN420" s="133"/>
      <c r="AO420" s="133"/>
      <c r="AP420" s="133"/>
      <c r="AQ420" s="133"/>
      <c r="AR420" s="133"/>
      <c r="AS420" s="133"/>
      <c r="AT420" s="133"/>
      <c r="AU420" s="133"/>
      <c r="AV420" s="133"/>
      <c r="AW420" s="133"/>
      <c r="AX420" s="133"/>
      <c r="AY420" s="133"/>
      <c r="AZ420" s="133"/>
    </row>
    <row r="421" spans="2:52" s="116" customFormat="1" x14ac:dyDescent="0.2">
      <c r="B421" s="119"/>
      <c r="C421" s="119"/>
      <c r="D421" s="119"/>
      <c r="E421" s="119"/>
      <c r="F421" s="119"/>
      <c r="G421" s="119"/>
      <c r="H421" s="119"/>
      <c r="I421" s="119"/>
      <c r="J421" s="119"/>
      <c r="K421" s="118"/>
      <c r="L421" s="118"/>
      <c r="M421" s="117"/>
      <c r="N421" s="132"/>
      <c r="O421" s="141"/>
      <c r="P421" s="141"/>
      <c r="Q421" s="141"/>
      <c r="R421" s="141"/>
      <c r="S421" s="141"/>
      <c r="T421" s="141"/>
      <c r="U421" s="141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H421" s="133"/>
      <c r="AI421" s="133"/>
      <c r="AJ421" s="133"/>
      <c r="AK421" s="13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  <c r="AV421" s="133"/>
      <c r="AW421" s="133"/>
      <c r="AX421" s="133"/>
      <c r="AY421" s="133"/>
      <c r="AZ421" s="133"/>
    </row>
    <row r="422" spans="2:52" s="116" customFormat="1" x14ac:dyDescent="0.2">
      <c r="B422" s="119"/>
      <c r="C422" s="119"/>
      <c r="D422" s="119"/>
      <c r="E422" s="119"/>
      <c r="F422" s="119"/>
      <c r="G422" s="119"/>
      <c r="H422" s="119"/>
      <c r="I422" s="119"/>
      <c r="J422" s="119"/>
      <c r="K422" s="118"/>
      <c r="L422" s="118"/>
      <c r="M422" s="117"/>
      <c r="N422" s="132"/>
      <c r="O422" s="141"/>
      <c r="P422" s="141"/>
      <c r="Q422" s="141"/>
      <c r="R422" s="141"/>
      <c r="S422" s="141"/>
      <c r="T422" s="141"/>
      <c r="U422" s="141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H422" s="133"/>
      <c r="AI422" s="133"/>
      <c r="AJ422" s="133"/>
      <c r="AK422" s="13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  <c r="AV422" s="133"/>
      <c r="AW422" s="133"/>
      <c r="AX422" s="133"/>
      <c r="AY422" s="133"/>
      <c r="AZ422" s="133"/>
    </row>
    <row r="423" spans="2:52" s="116" customFormat="1" x14ac:dyDescent="0.2">
      <c r="B423" s="119"/>
      <c r="C423" s="119"/>
      <c r="D423" s="119"/>
      <c r="E423" s="119"/>
      <c r="F423" s="119"/>
      <c r="G423" s="119"/>
      <c r="H423" s="119"/>
      <c r="I423" s="119"/>
      <c r="J423" s="119"/>
      <c r="K423" s="118"/>
      <c r="L423" s="118"/>
      <c r="M423" s="117"/>
      <c r="N423" s="132"/>
      <c r="O423" s="141"/>
      <c r="P423" s="141"/>
      <c r="Q423" s="141"/>
      <c r="R423" s="141"/>
      <c r="S423" s="141"/>
      <c r="T423" s="141"/>
      <c r="U423" s="141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H423" s="133"/>
      <c r="AI423" s="133"/>
      <c r="AJ423" s="133"/>
      <c r="AK423" s="133"/>
      <c r="AL423" s="133"/>
      <c r="AM423" s="133"/>
      <c r="AN423" s="133"/>
      <c r="AO423" s="133"/>
      <c r="AP423" s="133"/>
      <c r="AQ423" s="133"/>
      <c r="AR423" s="133"/>
      <c r="AS423" s="133"/>
      <c r="AT423" s="133"/>
      <c r="AU423" s="133"/>
      <c r="AV423" s="133"/>
      <c r="AW423" s="133"/>
      <c r="AX423" s="133"/>
      <c r="AY423" s="133"/>
      <c r="AZ423" s="133"/>
    </row>
    <row r="424" spans="2:52" s="116" customFormat="1" x14ac:dyDescent="0.2">
      <c r="B424" s="119"/>
      <c r="C424" s="119"/>
      <c r="D424" s="119"/>
      <c r="E424" s="119"/>
      <c r="F424" s="119"/>
      <c r="G424" s="119"/>
      <c r="H424" s="119"/>
      <c r="I424" s="119"/>
      <c r="J424" s="119"/>
      <c r="K424" s="118"/>
      <c r="L424" s="118"/>
      <c r="M424" s="117"/>
      <c r="N424" s="132"/>
      <c r="O424" s="141"/>
      <c r="P424" s="141"/>
      <c r="Q424" s="141"/>
      <c r="R424" s="141"/>
      <c r="S424" s="141"/>
      <c r="T424" s="141"/>
      <c r="U424" s="141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H424" s="133"/>
      <c r="AI424" s="133"/>
      <c r="AJ424" s="133"/>
      <c r="AK424" s="13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  <c r="AV424" s="133"/>
      <c r="AW424" s="133"/>
      <c r="AX424" s="133"/>
      <c r="AY424" s="133"/>
      <c r="AZ424" s="133"/>
    </row>
    <row r="425" spans="2:52" s="116" customFormat="1" x14ac:dyDescent="0.2">
      <c r="B425" s="119"/>
      <c r="C425" s="119"/>
      <c r="D425" s="119"/>
      <c r="E425" s="119"/>
      <c r="F425" s="119"/>
      <c r="G425" s="119"/>
      <c r="H425" s="119"/>
      <c r="I425" s="119"/>
      <c r="J425" s="119"/>
      <c r="K425" s="118"/>
      <c r="L425" s="118"/>
      <c r="M425" s="117"/>
      <c r="N425" s="132"/>
      <c r="O425" s="141"/>
      <c r="P425" s="141"/>
      <c r="Q425" s="141"/>
      <c r="R425" s="141"/>
      <c r="S425" s="141"/>
      <c r="T425" s="141"/>
      <c r="U425" s="141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H425" s="133"/>
      <c r="AI425" s="133"/>
      <c r="AJ425" s="133"/>
      <c r="AK425" s="133"/>
      <c r="AL425" s="133"/>
      <c r="AM425" s="133"/>
      <c r="AN425" s="133"/>
      <c r="AO425" s="133"/>
      <c r="AP425" s="133"/>
      <c r="AQ425" s="133"/>
      <c r="AR425" s="133"/>
      <c r="AS425" s="133"/>
      <c r="AT425" s="133"/>
      <c r="AU425" s="133"/>
      <c r="AV425" s="133"/>
      <c r="AW425" s="133"/>
      <c r="AX425" s="133"/>
      <c r="AY425" s="133"/>
      <c r="AZ425" s="133"/>
    </row>
    <row r="426" spans="2:52" s="116" customFormat="1" x14ac:dyDescent="0.2">
      <c r="B426" s="119"/>
      <c r="C426" s="119"/>
      <c r="D426" s="119"/>
      <c r="E426" s="119"/>
      <c r="F426" s="119"/>
      <c r="G426" s="119"/>
      <c r="H426" s="119"/>
      <c r="I426" s="119"/>
      <c r="J426" s="119"/>
      <c r="K426" s="118"/>
      <c r="L426" s="118"/>
      <c r="M426" s="117"/>
      <c r="N426" s="132"/>
      <c r="O426" s="141"/>
      <c r="P426" s="141"/>
      <c r="Q426" s="141"/>
      <c r="R426" s="141"/>
      <c r="S426" s="141"/>
      <c r="T426" s="141"/>
      <c r="U426" s="141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H426" s="133"/>
      <c r="AI426" s="133"/>
      <c r="AJ426" s="133"/>
      <c r="AK426" s="13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  <c r="AV426" s="133"/>
      <c r="AW426" s="133"/>
      <c r="AX426" s="133"/>
      <c r="AY426" s="133"/>
      <c r="AZ426" s="133"/>
    </row>
    <row r="427" spans="2:52" s="116" customFormat="1" x14ac:dyDescent="0.2">
      <c r="B427" s="119"/>
      <c r="C427" s="119"/>
      <c r="D427" s="119"/>
      <c r="E427" s="119"/>
      <c r="F427" s="119"/>
      <c r="G427" s="119"/>
      <c r="H427" s="119"/>
      <c r="I427" s="119"/>
      <c r="J427" s="119"/>
      <c r="K427" s="118"/>
      <c r="L427" s="118"/>
      <c r="M427" s="117"/>
      <c r="N427" s="132"/>
      <c r="O427" s="141"/>
      <c r="P427" s="141"/>
      <c r="Q427" s="141"/>
      <c r="R427" s="141"/>
      <c r="S427" s="141"/>
      <c r="T427" s="141"/>
      <c r="U427" s="141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H427" s="133"/>
      <c r="AI427" s="133"/>
      <c r="AJ427" s="133"/>
      <c r="AK427" s="133"/>
      <c r="AL427" s="133"/>
      <c r="AM427" s="133"/>
      <c r="AN427" s="133"/>
      <c r="AO427" s="133"/>
      <c r="AP427" s="133"/>
      <c r="AQ427" s="133"/>
      <c r="AR427" s="133"/>
      <c r="AS427" s="133"/>
      <c r="AT427" s="133"/>
      <c r="AU427" s="133"/>
      <c r="AV427" s="133"/>
      <c r="AW427" s="133"/>
      <c r="AX427" s="133"/>
      <c r="AY427" s="133"/>
      <c r="AZ427" s="133"/>
    </row>
    <row r="428" spans="2:52" s="116" customFormat="1" x14ac:dyDescent="0.2">
      <c r="B428" s="119"/>
      <c r="C428" s="119"/>
      <c r="D428" s="119"/>
      <c r="E428" s="119"/>
      <c r="F428" s="119"/>
      <c r="G428" s="119"/>
      <c r="H428" s="119"/>
      <c r="I428" s="119"/>
      <c r="J428" s="119"/>
      <c r="K428" s="118"/>
      <c r="L428" s="118"/>
      <c r="M428" s="117"/>
      <c r="N428" s="132"/>
      <c r="O428" s="141"/>
      <c r="P428" s="141"/>
      <c r="Q428" s="141"/>
      <c r="R428" s="141"/>
      <c r="S428" s="141"/>
      <c r="T428" s="141"/>
      <c r="U428" s="141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H428" s="133"/>
      <c r="AI428" s="133"/>
      <c r="AJ428" s="133"/>
      <c r="AK428" s="133"/>
      <c r="AL428" s="133"/>
      <c r="AM428" s="133"/>
      <c r="AN428" s="133"/>
      <c r="AO428" s="133"/>
      <c r="AP428" s="133"/>
      <c r="AQ428" s="133"/>
      <c r="AR428" s="133"/>
      <c r="AS428" s="133"/>
      <c r="AT428" s="133"/>
      <c r="AU428" s="133"/>
      <c r="AV428" s="133"/>
      <c r="AW428" s="133"/>
      <c r="AX428" s="133"/>
      <c r="AY428" s="133"/>
      <c r="AZ428" s="133"/>
    </row>
    <row r="429" spans="2:52" s="116" customFormat="1" x14ac:dyDescent="0.2">
      <c r="B429" s="119"/>
      <c r="C429" s="119"/>
      <c r="D429" s="119"/>
      <c r="E429" s="119"/>
      <c r="F429" s="119"/>
      <c r="G429" s="119"/>
      <c r="H429" s="119"/>
      <c r="I429" s="119"/>
      <c r="J429" s="119"/>
      <c r="K429" s="118"/>
      <c r="L429" s="118"/>
      <c r="M429" s="117"/>
      <c r="N429" s="132"/>
      <c r="O429" s="141"/>
      <c r="P429" s="141"/>
      <c r="Q429" s="141"/>
      <c r="R429" s="141"/>
      <c r="S429" s="141"/>
      <c r="T429" s="141"/>
      <c r="U429" s="141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H429" s="133"/>
      <c r="AI429" s="133"/>
      <c r="AJ429" s="133"/>
      <c r="AK429" s="133"/>
      <c r="AL429" s="133"/>
      <c r="AM429" s="133"/>
      <c r="AN429" s="133"/>
      <c r="AO429" s="133"/>
      <c r="AP429" s="133"/>
      <c r="AQ429" s="133"/>
      <c r="AR429" s="133"/>
      <c r="AS429" s="133"/>
      <c r="AT429" s="133"/>
      <c r="AU429" s="133"/>
      <c r="AV429" s="133"/>
      <c r="AW429" s="133"/>
      <c r="AX429" s="133"/>
      <c r="AY429" s="133"/>
      <c r="AZ429" s="133"/>
    </row>
    <row r="430" spans="2:52" s="116" customFormat="1" x14ac:dyDescent="0.2">
      <c r="B430" s="119"/>
      <c r="C430" s="119"/>
      <c r="D430" s="119"/>
      <c r="E430" s="119"/>
      <c r="F430" s="119"/>
      <c r="G430" s="119"/>
      <c r="H430" s="119"/>
      <c r="I430" s="119"/>
      <c r="J430" s="119"/>
      <c r="K430" s="118"/>
      <c r="L430" s="118"/>
      <c r="M430" s="117"/>
      <c r="N430" s="132"/>
      <c r="O430" s="141"/>
      <c r="P430" s="141"/>
      <c r="Q430" s="141"/>
      <c r="R430" s="141"/>
      <c r="S430" s="141"/>
      <c r="T430" s="141"/>
      <c r="U430" s="141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H430" s="133"/>
      <c r="AI430" s="133"/>
      <c r="AJ430" s="133"/>
      <c r="AK430" s="133"/>
      <c r="AL430" s="133"/>
      <c r="AM430" s="133"/>
      <c r="AN430" s="133"/>
      <c r="AO430" s="133"/>
      <c r="AP430" s="133"/>
      <c r="AQ430" s="133"/>
      <c r="AR430" s="133"/>
      <c r="AS430" s="133"/>
      <c r="AT430" s="133"/>
      <c r="AU430" s="133"/>
      <c r="AV430" s="133"/>
      <c r="AW430" s="133"/>
      <c r="AX430" s="133"/>
      <c r="AY430" s="133"/>
      <c r="AZ430" s="133"/>
    </row>
    <row r="431" spans="2:52" s="116" customFormat="1" x14ac:dyDescent="0.2">
      <c r="B431" s="119"/>
      <c r="C431" s="119"/>
      <c r="D431" s="119"/>
      <c r="E431" s="119"/>
      <c r="F431" s="119"/>
      <c r="G431" s="119"/>
      <c r="H431" s="119"/>
      <c r="I431" s="119"/>
      <c r="J431" s="119"/>
      <c r="K431" s="118"/>
      <c r="L431" s="118"/>
      <c r="M431" s="117"/>
      <c r="N431" s="132"/>
      <c r="O431" s="141"/>
      <c r="P431" s="141"/>
      <c r="Q431" s="141"/>
      <c r="R431" s="141"/>
      <c r="S431" s="141"/>
      <c r="T431" s="141"/>
      <c r="U431" s="141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H431" s="133"/>
      <c r="AI431" s="133"/>
      <c r="AJ431" s="133"/>
      <c r="AK431" s="133"/>
      <c r="AL431" s="133"/>
      <c r="AM431" s="133"/>
      <c r="AN431" s="133"/>
      <c r="AO431" s="133"/>
      <c r="AP431" s="133"/>
      <c r="AQ431" s="133"/>
      <c r="AR431" s="133"/>
      <c r="AS431" s="133"/>
      <c r="AT431" s="133"/>
      <c r="AU431" s="133"/>
      <c r="AV431" s="133"/>
      <c r="AW431" s="133"/>
      <c r="AX431" s="133"/>
      <c r="AY431" s="133"/>
      <c r="AZ431" s="133"/>
    </row>
    <row r="432" spans="2:52" s="116" customFormat="1" x14ac:dyDescent="0.2">
      <c r="B432" s="119"/>
      <c r="C432" s="119"/>
      <c r="D432" s="119"/>
      <c r="E432" s="119"/>
      <c r="F432" s="119"/>
      <c r="G432" s="119"/>
      <c r="H432" s="119"/>
      <c r="I432" s="119"/>
      <c r="J432" s="119"/>
      <c r="K432" s="118"/>
      <c r="L432" s="118"/>
      <c r="M432" s="117"/>
      <c r="N432" s="132"/>
      <c r="O432" s="141"/>
      <c r="P432" s="141"/>
      <c r="Q432" s="141"/>
      <c r="R432" s="141"/>
      <c r="S432" s="141"/>
      <c r="T432" s="141"/>
      <c r="U432" s="141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H432" s="133"/>
      <c r="AI432" s="133"/>
      <c r="AJ432" s="133"/>
      <c r="AK432" s="133"/>
      <c r="AL432" s="133"/>
      <c r="AM432" s="133"/>
      <c r="AN432" s="133"/>
      <c r="AO432" s="133"/>
      <c r="AP432" s="133"/>
      <c r="AQ432" s="133"/>
      <c r="AR432" s="133"/>
      <c r="AS432" s="133"/>
      <c r="AT432" s="133"/>
      <c r="AU432" s="133"/>
      <c r="AV432" s="133"/>
      <c r="AW432" s="133"/>
      <c r="AX432" s="133"/>
      <c r="AY432" s="133"/>
      <c r="AZ432" s="133"/>
    </row>
    <row r="433" spans="2:52" s="116" customFormat="1" x14ac:dyDescent="0.2">
      <c r="B433" s="119"/>
      <c r="C433" s="119"/>
      <c r="D433" s="119"/>
      <c r="E433" s="119"/>
      <c r="F433" s="119"/>
      <c r="G433" s="119"/>
      <c r="H433" s="119"/>
      <c r="I433" s="119"/>
      <c r="J433" s="119"/>
      <c r="K433" s="118"/>
      <c r="L433" s="118"/>
      <c r="M433" s="117"/>
      <c r="N433" s="132"/>
      <c r="O433" s="141"/>
      <c r="P433" s="141"/>
      <c r="Q433" s="141"/>
      <c r="R433" s="141"/>
      <c r="S433" s="141"/>
      <c r="T433" s="141"/>
      <c r="U433" s="141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  <c r="AF433" s="133"/>
      <c r="AG433" s="133"/>
      <c r="AH433" s="133"/>
      <c r="AI433" s="133"/>
      <c r="AJ433" s="133"/>
      <c r="AK433" s="133"/>
      <c r="AL433" s="133"/>
      <c r="AM433" s="133"/>
      <c r="AN433" s="133"/>
      <c r="AO433" s="133"/>
      <c r="AP433" s="133"/>
      <c r="AQ433" s="133"/>
      <c r="AR433" s="133"/>
      <c r="AS433" s="133"/>
      <c r="AT433" s="133"/>
      <c r="AU433" s="133"/>
      <c r="AV433" s="133"/>
      <c r="AW433" s="133"/>
      <c r="AX433" s="133"/>
      <c r="AY433" s="133"/>
      <c r="AZ433" s="133"/>
    </row>
    <row r="434" spans="2:52" s="116" customFormat="1" x14ac:dyDescent="0.2">
      <c r="B434" s="119"/>
      <c r="C434" s="119"/>
      <c r="D434" s="119"/>
      <c r="E434" s="119"/>
      <c r="F434" s="119"/>
      <c r="G434" s="119"/>
      <c r="H434" s="119"/>
      <c r="I434" s="119"/>
      <c r="J434" s="119"/>
      <c r="K434" s="118"/>
      <c r="L434" s="118"/>
      <c r="M434" s="117"/>
      <c r="N434" s="132"/>
      <c r="O434" s="141"/>
      <c r="P434" s="141"/>
      <c r="Q434" s="141"/>
      <c r="R434" s="141"/>
      <c r="S434" s="141"/>
      <c r="T434" s="141"/>
      <c r="U434" s="141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  <c r="AF434" s="133"/>
      <c r="AG434" s="133"/>
      <c r="AH434" s="133"/>
      <c r="AI434" s="133"/>
      <c r="AJ434" s="133"/>
      <c r="AK434" s="133"/>
      <c r="AL434" s="133"/>
      <c r="AM434" s="133"/>
      <c r="AN434" s="133"/>
      <c r="AO434" s="133"/>
      <c r="AP434" s="133"/>
      <c r="AQ434" s="133"/>
      <c r="AR434" s="133"/>
      <c r="AS434" s="133"/>
      <c r="AT434" s="133"/>
      <c r="AU434" s="133"/>
      <c r="AV434" s="133"/>
      <c r="AW434" s="133"/>
      <c r="AX434" s="133"/>
      <c r="AY434" s="133"/>
      <c r="AZ434" s="133"/>
    </row>
    <row r="435" spans="2:52" s="116" customFormat="1" x14ac:dyDescent="0.2">
      <c r="B435" s="119"/>
      <c r="C435" s="119"/>
      <c r="D435" s="119"/>
      <c r="E435" s="119"/>
      <c r="F435" s="119"/>
      <c r="G435" s="119"/>
      <c r="H435" s="119"/>
      <c r="I435" s="119"/>
      <c r="J435" s="119"/>
      <c r="K435" s="118"/>
      <c r="L435" s="118"/>
      <c r="M435" s="117"/>
      <c r="N435" s="132"/>
      <c r="O435" s="141"/>
      <c r="P435" s="141"/>
      <c r="Q435" s="141"/>
      <c r="R435" s="141"/>
      <c r="S435" s="141"/>
      <c r="T435" s="141"/>
      <c r="U435" s="141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  <c r="AF435" s="133"/>
      <c r="AG435" s="133"/>
      <c r="AH435" s="133"/>
      <c r="AI435" s="133"/>
      <c r="AJ435" s="133"/>
      <c r="AK435" s="133"/>
      <c r="AL435" s="133"/>
      <c r="AM435" s="133"/>
      <c r="AN435" s="133"/>
      <c r="AO435" s="133"/>
      <c r="AP435" s="133"/>
      <c r="AQ435" s="133"/>
      <c r="AR435" s="133"/>
      <c r="AS435" s="133"/>
      <c r="AT435" s="133"/>
      <c r="AU435" s="133"/>
      <c r="AV435" s="133"/>
      <c r="AW435" s="133"/>
      <c r="AX435" s="133"/>
      <c r="AY435" s="133"/>
      <c r="AZ435" s="133"/>
    </row>
    <row r="436" spans="2:52" s="116" customFormat="1" x14ac:dyDescent="0.2">
      <c r="B436" s="119"/>
      <c r="C436" s="119"/>
      <c r="D436" s="119"/>
      <c r="E436" s="119"/>
      <c r="F436" s="119"/>
      <c r="G436" s="119"/>
      <c r="H436" s="119"/>
      <c r="I436" s="119"/>
      <c r="J436" s="119"/>
      <c r="K436" s="118"/>
      <c r="L436" s="118"/>
      <c r="M436" s="117"/>
      <c r="N436" s="132"/>
      <c r="O436" s="141"/>
      <c r="P436" s="141"/>
      <c r="Q436" s="141"/>
      <c r="R436" s="141"/>
      <c r="S436" s="141"/>
      <c r="T436" s="141"/>
      <c r="U436" s="141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  <c r="AF436" s="133"/>
      <c r="AG436" s="133"/>
      <c r="AH436" s="133"/>
      <c r="AI436" s="133"/>
      <c r="AJ436" s="133"/>
      <c r="AK436" s="133"/>
      <c r="AL436" s="133"/>
      <c r="AM436" s="133"/>
      <c r="AN436" s="133"/>
      <c r="AO436" s="133"/>
      <c r="AP436" s="133"/>
      <c r="AQ436" s="133"/>
      <c r="AR436" s="133"/>
      <c r="AS436" s="133"/>
      <c r="AT436" s="133"/>
      <c r="AU436" s="133"/>
      <c r="AV436" s="133"/>
      <c r="AW436" s="133"/>
      <c r="AX436" s="133"/>
      <c r="AY436" s="133"/>
      <c r="AZ436" s="133"/>
    </row>
    <row r="437" spans="2:52" s="116" customFormat="1" x14ac:dyDescent="0.2">
      <c r="B437" s="119"/>
      <c r="C437" s="119"/>
      <c r="D437" s="119"/>
      <c r="E437" s="119"/>
      <c r="F437" s="119"/>
      <c r="G437" s="119"/>
      <c r="H437" s="119"/>
      <c r="I437" s="119"/>
      <c r="J437" s="119"/>
      <c r="K437" s="118"/>
      <c r="L437" s="118"/>
      <c r="M437" s="117"/>
      <c r="N437" s="132"/>
      <c r="O437" s="141"/>
      <c r="P437" s="141"/>
      <c r="Q437" s="141"/>
      <c r="R437" s="141"/>
      <c r="S437" s="141"/>
      <c r="T437" s="141"/>
      <c r="U437" s="141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  <c r="AF437" s="133"/>
      <c r="AG437" s="133"/>
      <c r="AH437" s="133"/>
      <c r="AI437" s="133"/>
      <c r="AJ437" s="133"/>
      <c r="AK437" s="133"/>
      <c r="AL437" s="133"/>
      <c r="AM437" s="133"/>
      <c r="AN437" s="133"/>
      <c r="AO437" s="133"/>
      <c r="AP437" s="133"/>
      <c r="AQ437" s="133"/>
      <c r="AR437" s="133"/>
      <c r="AS437" s="133"/>
      <c r="AT437" s="133"/>
      <c r="AU437" s="133"/>
      <c r="AV437" s="133"/>
      <c r="AW437" s="133"/>
      <c r="AX437" s="133"/>
      <c r="AY437" s="133"/>
      <c r="AZ437" s="133"/>
    </row>
    <row r="438" spans="2:52" s="116" customFormat="1" x14ac:dyDescent="0.2">
      <c r="B438" s="119"/>
      <c r="C438" s="119"/>
      <c r="D438" s="119"/>
      <c r="E438" s="119"/>
      <c r="F438" s="119"/>
      <c r="G438" s="119"/>
      <c r="H438" s="119"/>
      <c r="I438" s="119"/>
      <c r="J438" s="119"/>
      <c r="K438" s="118"/>
      <c r="L438" s="118"/>
      <c r="M438" s="117"/>
      <c r="N438" s="132"/>
      <c r="O438" s="141"/>
      <c r="P438" s="141"/>
      <c r="Q438" s="141"/>
      <c r="R438" s="141"/>
      <c r="S438" s="141"/>
      <c r="T438" s="141"/>
      <c r="U438" s="141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  <c r="AF438" s="133"/>
      <c r="AG438" s="133"/>
      <c r="AH438" s="133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  <c r="AV438" s="133"/>
      <c r="AW438" s="133"/>
      <c r="AX438" s="133"/>
      <c r="AY438" s="133"/>
      <c r="AZ438" s="133"/>
    </row>
    <row r="439" spans="2:52" s="116" customFormat="1" x14ac:dyDescent="0.2">
      <c r="B439" s="119"/>
      <c r="C439" s="119"/>
      <c r="D439" s="119"/>
      <c r="E439" s="119"/>
      <c r="F439" s="119"/>
      <c r="G439" s="119"/>
      <c r="H439" s="119"/>
      <c r="I439" s="119"/>
      <c r="J439" s="119"/>
      <c r="K439" s="118"/>
      <c r="L439" s="118"/>
      <c r="M439" s="117"/>
      <c r="N439" s="132"/>
      <c r="O439" s="141"/>
      <c r="P439" s="141"/>
      <c r="Q439" s="141"/>
      <c r="R439" s="141"/>
      <c r="S439" s="141"/>
      <c r="T439" s="141"/>
      <c r="U439" s="141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  <c r="AF439" s="133"/>
      <c r="AG439" s="133"/>
      <c r="AH439" s="133"/>
      <c r="AI439" s="133"/>
      <c r="AJ439" s="133"/>
      <c r="AK439" s="13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  <c r="AV439" s="133"/>
      <c r="AW439" s="133"/>
      <c r="AX439" s="133"/>
      <c r="AY439" s="133"/>
      <c r="AZ439" s="133"/>
    </row>
    <row r="440" spans="2:52" s="116" customFormat="1" x14ac:dyDescent="0.2">
      <c r="B440" s="119"/>
      <c r="C440" s="119"/>
      <c r="D440" s="119"/>
      <c r="E440" s="119"/>
      <c r="F440" s="119"/>
      <c r="G440" s="119"/>
      <c r="H440" s="119"/>
      <c r="I440" s="119"/>
      <c r="J440" s="119"/>
      <c r="K440" s="118"/>
      <c r="L440" s="118"/>
      <c r="M440" s="117"/>
      <c r="N440" s="132"/>
      <c r="O440" s="141"/>
      <c r="P440" s="141"/>
      <c r="Q440" s="141"/>
      <c r="R440" s="141"/>
      <c r="S440" s="141"/>
      <c r="T440" s="141"/>
      <c r="U440" s="141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  <c r="AF440" s="133"/>
      <c r="AG440" s="133"/>
      <c r="AH440" s="133"/>
      <c r="AI440" s="133"/>
      <c r="AJ440" s="133"/>
      <c r="AK440" s="13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  <c r="AV440" s="133"/>
      <c r="AW440" s="133"/>
      <c r="AX440" s="133"/>
      <c r="AY440" s="133"/>
      <c r="AZ440" s="133"/>
    </row>
    <row r="441" spans="2:52" s="116" customFormat="1" x14ac:dyDescent="0.2">
      <c r="B441" s="119"/>
      <c r="C441" s="119"/>
      <c r="D441" s="119"/>
      <c r="E441" s="119"/>
      <c r="F441" s="119"/>
      <c r="G441" s="119"/>
      <c r="H441" s="119"/>
      <c r="I441" s="119"/>
      <c r="J441" s="119"/>
      <c r="K441" s="118"/>
      <c r="L441" s="118"/>
      <c r="M441" s="117"/>
      <c r="N441" s="132"/>
      <c r="O441" s="141"/>
      <c r="P441" s="141"/>
      <c r="Q441" s="141"/>
      <c r="R441" s="141"/>
      <c r="S441" s="141"/>
      <c r="T441" s="141"/>
      <c r="U441" s="141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  <c r="AF441" s="133"/>
      <c r="AG441" s="133"/>
      <c r="AH441" s="133"/>
      <c r="AI441" s="133"/>
      <c r="AJ441" s="133"/>
      <c r="AK441" s="133"/>
      <c r="AL441" s="133"/>
      <c r="AM441" s="133"/>
      <c r="AN441" s="133"/>
      <c r="AO441" s="133"/>
      <c r="AP441" s="133"/>
      <c r="AQ441" s="133"/>
      <c r="AR441" s="133"/>
      <c r="AS441" s="133"/>
      <c r="AT441" s="133"/>
      <c r="AU441" s="133"/>
      <c r="AV441" s="133"/>
      <c r="AW441" s="133"/>
      <c r="AX441" s="133"/>
      <c r="AY441" s="133"/>
      <c r="AZ441" s="133"/>
    </row>
    <row r="442" spans="2:52" s="116" customFormat="1" x14ac:dyDescent="0.2">
      <c r="B442" s="119"/>
      <c r="C442" s="119"/>
      <c r="D442" s="119"/>
      <c r="E442" s="119"/>
      <c r="F442" s="119"/>
      <c r="G442" s="119"/>
      <c r="H442" s="119"/>
      <c r="I442" s="119"/>
      <c r="J442" s="119"/>
      <c r="K442" s="118"/>
      <c r="L442" s="118"/>
      <c r="M442" s="117"/>
      <c r="N442" s="132"/>
      <c r="O442" s="141"/>
      <c r="P442" s="141"/>
      <c r="Q442" s="141"/>
      <c r="R442" s="141"/>
      <c r="S442" s="141"/>
      <c r="T442" s="141"/>
      <c r="U442" s="141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  <c r="AF442" s="133"/>
      <c r="AG442" s="133"/>
      <c r="AH442" s="133"/>
      <c r="AI442" s="133"/>
      <c r="AJ442" s="133"/>
      <c r="AK442" s="133"/>
      <c r="AL442" s="133"/>
      <c r="AM442" s="133"/>
      <c r="AN442" s="133"/>
      <c r="AO442" s="133"/>
      <c r="AP442" s="133"/>
      <c r="AQ442" s="133"/>
      <c r="AR442" s="133"/>
      <c r="AS442" s="133"/>
      <c r="AT442" s="133"/>
      <c r="AU442" s="133"/>
      <c r="AV442" s="133"/>
      <c r="AW442" s="133"/>
      <c r="AX442" s="133"/>
      <c r="AY442" s="133"/>
      <c r="AZ442" s="133"/>
    </row>
    <row r="443" spans="2:52" s="116" customFormat="1" x14ac:dyDescent="0.2">
      <c r="B443" s="119"/>
      <c r="C443" s="119"/>
      <c r="D443" s="119"/>
      <c r="E443" s="119"/>
      <c r="F443" s="119"/>
      <c r="G443" s="119"/>
      <c r="H443" s="119"/>
      <c r="I443" s="119"/>
      <c r="J443" s="119"/>
      <c r="K443" s="118"/>
      <c r="L443" s="118"/>
      <c r="M443" s="117"/>
      <c r="N443" s="132"/>
      <c r="O443" s="141"/>
      <c r="P443" s="141"/>
      <c r="Q443" s="141"/>
      <c r="R443" s="141"/>
      <c r="S443" s="141"/>
      <c r="T443" s="141"/>
      <c r="U443" s="141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  <c r="AH443" s="133"/>
      <c r="AI443" s="133"/>
      <c r="AJ443" s="133"/>
      <c r="AK443" s="133"/>
      <c r="AL443" s="133"/>
      <c r="AM443" s="133"/>
      <c r="AN443" s="133"/>
      <c r="AO443" s="133"/>
      <c r="AP443" s="133"/>
      <c r="AQ443" s="133"/>
      <c r="AR443" s="133"/>
      <c r="AS443" s="133"/>
      <c r="AT443" s="133"/>
      <c r="AU443" s="133"/>
      <c r="AV443" s="133"/>
      <c r="AW443" s="133"/>
      <c r="AX443" s="133"/>
      <c r="AY443" s="133"/>
      <c r="AZ443" s="133"/>
    </row>
    <row r="444" spans="2:52" s="116" customFormat="1" x14ac:dyDescent="0.2">
      <c r="B444" s="119"/>
      <c r="C444" s="119"/>
      <c r="D444" s="119"/>
      <c r="E444" s="119"/>
      <c r="F444" s="119"/>
      <c r="G444" s="119"/>
      <c r="H444" s="119"/>
      <c r="I444" s="119"/>
      <c r="J444" s="119"/>
      <c r="K444" s="118"/>
      <c r="L444" s="118"/>
      <c r="M444" s="117"/>
      <c r="N444" s="132"/>
      <c r="O444" s="141"/>
      <c r="P444" s="141"/>
      <c r="Q444" s="141"/>
      <c r="R444" s="141"/>
      <c r="S444" s="141"/>
      <c r="T444" s="141"/>
      <c r="U444" s="141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  <c r="AH444" s="133"/>
      <c r="AI444" s="133"/>
      <c r="AJ444" s="133"/>
      <c r="AK444" s="133"/>
      <c r="AL444" s="133"/>
      <c r="AM444" s="133"/>
      <c r="AN444" s="133"/>
      <c r="AO444" s="133"/>
      <c r="AP444" s="133"/>
      <c r="AQ444" s="133"/>
      <c r="AR444" s="133"/>
      <c r="AS444" s="133"/>
      <c r="AT444" s="133"/>
      <c r="AU444" s="133"/>
      <c r="AV444" s="133"/>
      <c r="AW444" s="133"/>
      <c r="AX444" s="133"/>
      <c r="AY444" s="133"/>
      <c r="AZ444" s="133"/>
    </row>
    <row r="445" spans="2:52" s="116" customFormat="1" x14ac:dyDescent="0.2">
      <c r="B445" s="119"/>
      <c r="C445" s="119"/>
      <c r="D445" s="119"/>
      <c r="E445" s="119"/>
      <c r="F445" s="119"/>
      <c r="G445" s="119"/>
      <c r="H445" s="119"/>
      <c r="I445" s="119"/>
      <c r="J445" s="119"/>
      <c r="K445" s="118"/>
      <c r="L445" s="118"/>
      <c r="M445" s="117"/>
      <c r="N445" s="132"/>
      <c r="O445" s="141"/>
      <c r="P445" s="141"/>
      <c r="Q445" s="141"/>
      <c r="R445" s="141"/>
      <c r="S445" s="141"/>
      <c r="T445" s="141"/>
      <c r="U445" s="141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  <c r="AH445" s="133"/>
      <c r="AI445" s="133"/>
      <c r="AJ445" s="133"/>
      <c r="AK445" s="133"/>
      <c r="AL445" s="133"/>
      <c r="AM445" s="133"/>
      <c r="AN445" s="133"/>
      <c r="AO445" s="133"/>
      <c r="AP445" s="133"/>
      <c r="AQ445" s="133"/>
      <c r="AR445" s="133"/>
      <c r="AS445" s="133"/>
      <c r="AT445" s="133"/>
      <c r="AU445" s="133"/>
      <c r="AV445" s="133"/>
      <c r="AW445" s="133"/>
      <c r="AX445" s="133"/>
      <c r="AY445" s="133"/>
      <c r="AZ445" s="133"/>
    </row>
    <row r="446" spans="2:52" s="116" customFormat="1" x14ac:dyDescent="0.2">
      <c r="B446" s="119"/>
      <c r="C446" s="119"/>
      <c r="D446" s="119"/>
      <c r="E446" s="119"/>
      <c r="F446" s="119"/>
      <c r="G446" s="119"/>
      <c r="H446" s="119"/>
      <c r="I446" s="119"/>
      <c r="J446" s="119"/>
      <c r="K446" s="118"/>
      <c r="L446" s="118"/>
      <c r="M446" s="117"/>
      <c r="N446" s="132"/>
      <c r="O446" s="141"/>
      <c r="P446" s="141"/>
      <c r="Q446" s="141"/>
      <c r="R446" s="141"/>
      <c r="S446" s="141"/>
      <c r="T446" s="141"/>
      <c r="U446" s="141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  <c r="AH446" s="133"/>
      <c r="AI446" s="133"/>
      <c r="AJ446" s="133"/>
      <c r="AK446" s="133"/>
      <c r="AL446" s="133"/>
      <c r="AM446" s="133"/>
      <c r="AN446" s="133"/>
      <c r="AO446" s="133"/>
      <c r="AP446" s="133"/>
      <c r="AQ446" s="133"/>
      <c r="AR446" s="133"/>
      <c r="AS446" s="133"/>
      <c r="AT446" s="133"/>
      <c r="AU446" s="133"/>
      <c r="AV446" s="133"/>
      <c r="AW446" s="133"/>
      <c r="AX446" s="133"/>
      <c r="AY446" s="133"/>
      <c r="AZ446" s="133"/>
    </row>
    <row r="447" spans="2:52" s="116" customFormat="1" x14ac:dyDescent="0.2">
      <c r="B447" s="119"/>
      <c r="C447" s="119"/>
      <c r="D447" s="119"/>
      <c r="E447" s="119"/>
      <c r="F447" s="119"/>
      <c r="G447" s="119"/>
      <c r="H447" s="119"/>
      <c r="I447" s="119"/>
      <c r="J447" s="119"/>
      <c r="K447" s="118"/>
      <c r="L447" s="118"/>
      <c r="M447" s="117"/>
      <c r="N447" s="132"/>
      <c r="O447" s="141"/>
      <c r="P447" s="141"/>
      <c r="Q447" s="141"/>
      <c r="R447" s="141"/>
      <c r="S447" s="141"/>
      <c r="T447" s="141"/>
      <c r="U447" s="141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  <c r="AH447" s="133"/>
      <c r="AI447" s="133"/>
      <c r="AJ447" s="133"/>
      <c r="AK447" s="133"/>
      <c r="AL447" s="133"/>
      <c r="AM447" s="133"/>
      <c r="AN447" s="133"/>
      <c r="AO447" s="133"/>
      <c r="AP447" s="133"/>
      <c r="AQ447" s="133"/>
      <c r="AR447" s="133"/>
      <c r="AS447" s="133"/>
      <c r="AT447" s="133"/>
      <c r="AU447" s="133"/>
      <c r="AV447" s="133"/>
      <c r="AW447" s="133"/>
      <c r="AX447" s="133"/>
      <c r="AY447" s="133"/>
      <c r="AZ447" s="133"/>
    </row>
    <row r="448" spans="2:52" s="116" customFormat="1" x14ac:dyDescent="0.2">
      <c r="B448" s="119"/>
      <c r="C448" s="119"/>
      <c r="D448" s="119"/>
      <c r="E448" s="119"/>
      <c r="F448" s="119"/>
      <c r="G448" s="119"/>
      <c r="H448" s="119"/>
      <c r="I448" s="119"/>
      <c r="J448" s="119"/>
      <c r="K448" s="118"/>
      <c r="L448" s="118"/>
      <c r="M448" s="117"/>
      <c r="N448" s="132"/>
      <c r="O448" s="141"/>
      <c r="P448" s="141"/>
      <c r="Q448" s="141"/>
      <c r="R448" s="141"/>
      <c r="S448" s="141"/>
      <c r="T448" s="141"/>
      <c r="U448" s="141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  <c r="AH448" s="133"/>
      <c r="AI448" s="133"/>
      <c r="AJ448" s="133"/>
      <c r="AK448" s="133"/>
      <c r="AL448" s="133"/>
      <c r="AM448" s="133"/>
      <c r="AN448" s="133"/>
      <c r="AO448" s="133"/>
      <c r="AP448" s="133"/>
      <c r="AQ448" s="133"/>
      <c r="AR448" s="133"/>
      <c r="AS448" s="133"/>
      <c r="AT448" s="133"/>
      <c r="AU448" s="133"/>
      <c r="AV448" s="133"/>
      <c r="AW448" s="133"/>
      <c r="AX448" s="133"/>
      <c r="AY448" s="133"/>
      <c r="AZ448" s="133"/>
    </row>
    <row r="449" spans="2:52" s="116" customFormat="1" x14ac:dyDescent="0.2">
      <c r="B449" s="119"/>
      <c r="C449" s="119"/>
      <c r="D449" s="119"/>
      <c r="E449" s="119"/>
      <c r="F449" s="119"/>
      <c r="G449" s="119"/>
      <c r="H449" s="119"/>
      <c r="I449" s="119"/>
      <c r="J449" s="119"/>
      <c r="K449" s="118"/>
      <c r="L449" s="118"/>
      <c r="M449" s="117"/>
      <c r="N449" s="132"/>
      <c r="O449" s="141"/>
      <c r="P449" s="141"/>
      <c r="Q449" s="141"/>
      <c r="R449" s="141"/>
      <c r="S449" s="141"/>
      <c r="T449" s="141"/>
      <c r="U449" s="141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  <c r="AH449" s="133"/>
      <c r="AI449" s="133"/>
      <c r="AJ449" s="133"/>
      <c r="AK449" s="133"/>
      <c r="AL449" s="133"/>
      <c r="AM449" s="133"/>
      <c r="AN449" s="133"/>
      <c r="AO449" s="133"/>
      <c r="AP449" s="133"/>
      <c r="AQ449" s="133"/>
      <c r="AR449" s="133"/>
      <c r="AS449" s="133"/>
      <c r="AT449" s="133"/>
      <c r="AU449" s="133"/>
      <c r="AV449" s="133"/>
      <c r="AW449" s="133"/>
      <c r="AX449" s="133"/>
      <c r="AY449" s="133"/>
      <c r="AZ449" s="133"/>
    </row>
    <row r="450" spans="2:52" s="116" customFormat="1" x14ac:dyDescent="0.2">
      <c r="B450" s="119"/>
      <c r="C450" s="119"/>
      <c r="D450" s="119"/>
      <c r="E450" s="119"/>
      <c r="F450" s="119"/>
      <c r="G450" s="119"/>
      <c r="H450" s="119"/>
      <c r="I450" s="119"/>
      <c r="J450" s="119"/>
      <c r="K450" s="118"/>
      <c r="L450" s="118"/>
      <c r="M450" s="117"/>
      <c r="N450" s="132"/>
      <c r="O450" s="141"/>
      <c r="P450" s="141"/>
      <c r="Q450" s="141"/>
      <c r="R450" s="141"/>
      <c r="S450" s="141"/>
      <c r="T450" s="141"/>
      <c r="U450" s="141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  <c r="AH450" s="133"/>
      <c r="AI450" s="133"/>
      <c r="AJ450" s="133"/>
      <c r="AK450" s="13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  <c r="AV450" s="133"/>
      <c r="AW450" s="133"/>
      <c r="AX450" s="133"/>
      <c r="AY450" s="133"/>
      <c r="AZ450" s="133"/>
    </row>
    <row r="451" spans="2:52" s="116" customFormat="1" x14ac:dyDescent="0.2">
      <c r="B451" s="119"/>
      <c r="C451" s="119"/>
      <c r="D451" s="119"/>
      <c r="E451" s="119"/>
      <c r="F451" s="119"/>
      <c r="G451" s="119"/>
      <c r="H451" s="119"/>
      <c r="I451" s="119"/>
      <c r="J451" s="119"/>
      <c r="K451" s="118"/>
      <c r="L451" s="118"/>
      <c r="M451" s="117"/>
      <c r="N451" s="132"/>
      <c r="O451" s="141"/>
      <c r="P451" s="141"/>
      <c r="Q451" s="141"/>
      <c r="R451" s="141"/>
      <c r="S451" s="141"/>
      <c r="T451" s="141"/>
      <c r="U451" s="141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  <c r="AH451" s="133"/>
      <c r="AI451" s="133"/>
      <c r="AJ451" s="133"/>
      <c r="AK451" s="133"/>
      <c r="AL451" s="133"/>
      <c r="AM451" s="133"/>
      <c r="AN451" s="133"/>
      <c r="AO451" s="133"/>
      <c r="AP451" s="133"/>
      <c r="AQ451" s="133"/>
      <c r="AR451" s="133"/>
      <c r="AS451" s="133"/>
      <c r="AT451" s="133"/>
      <c r="AU451" s="133"/>
      <c r="AV451" s="133"/>
      <c r="AW451" s="133"/>
      <c r="AX451" s="133"/>
      <c r="AY451" s="133"/>
      <c r="AZ451" s="133"/>
    </row>
    <row r="452" spans="2:52" s="116" customFormat="1" x14ac:dyDescent="0.2">
      <c r="B452" s="119"/>
      <c r="C452" s="119"/>
      <c r="D452" s="119"/>
      <c r="E452" s="119"/>
      <c r="F452" s="119"/>
      <c r="G452" s="119"/>
      <c r="H452" s="119"/>
      <c r="I452" s="119"/>
      <c r="J452" s="119"/>
      <c r="K452" s="118"/>
      <c r="L452" s="118"/>
      <c r="M452" s="117"/>
      <c r="N452" s="132"/>
      <c r="O452" s="141"/>
      <c r="P452" s="141"/>
      <c r="Q452" s="141"/>
      <c r="R452" s="141"/>
      <c r="S452" s="141"/>
      <c r="T452" s="141"/>
      <c r="U452" s="141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  <c r="AH452" s="133"/>
      <c r="AI452" s="133"/>
      <c r="AJ452" s="133"/>
      <c r="AK452" s="133"/>
      <c r="AL452" s="133"/>
      <c r="AM452" s="133"/>
      <c r="AN452" s="133"/>
      <c r="AO452" s="133"/>
      <c r="AP452" s="133"/>
      <c r="AQ452" s="133"/>
      <c r="AR452" s="133"/>
      <c r="AS452" s="133"/>
      <c r="AT452" s="133"/>
      <c r="AU452" s="133"/>
      <c r="AV452" s="133"/>
      <c r="AW452" s="133"/>
      <c r="AX452" s="133"/>
      <c r="AY452" s="133"/>
      <c r="AZ452" s="133"/>
    </row>
    <row r="453" spans="2:52" s="116" customFormat="1" x14ac:dyDescent="0.2">
      <c r="B453" s="119"/>
      <c r="C453" s="119"/>
      <c r="D453" s="119"/>
      <c r="E453" s="119"/>
      <c r="F453" s="119"/>
      <c r="G453" s="119"/>
      <c r="H453" s="119"/>
      <c r="I453" s="119"/>
      <c r="J453" s="119"/>
      <c r="K453" s="118"/>
      <c r="L453" s="118"/>
      <c r="M453" s="117"/>
      <c r="N453" s="132"/>
      <c r="O453" s="141"/>
      <c r="P453" s="141"/>
      <c r="Q453" s="141"/>
      <c r="R453" s="141"/>
      <c r="S453" s="141"/>
      <c r="T453" s="141"/>
      <c r="U453" s="141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  <c r="AH453" s="133"/>
      <c r="AI453" s="133"/>
      <c r="AJ453" s="133"/>
      <c r="AK453" s="133"/>
      <c r="AL453" s="133"/>
      <c r="AM453" s="133"/>
      <c r="AN453" s="133"/>
      <c r="AO453" s="133"/>
      <c r="AP453" s="133"/>
      <c r="AQ453" s="133"/>
      <c r="AR453" s="133"/>
      <c r="AS453" s="133"/>
      <c r="AT453" s="133"/>
      <c r="AU453" s="133"/>
      <c r="AV453" s="133"/>
      <c r="AW453" s="133"/>
      <c r="AX453" s="133"/>
      <c r="AY453" s="133"/>
      <c r="AZ453" s="133"/>
    </row>
    <row r="454" spans="2:52" s="116" customFormat="1" x14ac:dyDescent="0.2">
      <c r="B454" s="119"/>
      <c r="C454" s="119"/>
      <c r="D454" s="119"/>
      <c r="E454" s="119"/>
      <c r="F454" s="119"/>
      <c r="G454" s="119"/>
      <c r="H454" s="119"/>
      <c r="I454" s="119"/>
      <c r="J454" s="119"/>
      <c r="K454" s="118"/>
      <c r="L454" s="118"/>
      <c r="M454" s="117"/>
      <c r="N454" s="132"/>
      <c r="O454" s="141"/>
      <c r="P454" s="141"/>
      <c r="Q454" s="141"/>
      <c r="R454" s="141"/>
      <c r="S454" s="141"/>
      <c r="T454" s="141"/>
      <c r="U454" s="141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  <c r="AH454" s="133"/>
      <c r="AI454" s="133"/>
      <c r="AJ454" s="133"/>
      <c r="AK454" s="133"/>
      <c r="AL454" s="133"/>
      <c r="AM454" s="133"/>
      <c r="AN454" s="133"/>
      <c r="AO454" s="133"/>
      <c r="AP454" s="133"/>
      <c r="AQ454" s="133"/>
      <c r="AR454" s="133"/>
      <c r="AS454" s="133"/>
      <c r="AT454" s="133"/>
      <c r="AU454" s="133"/>
      <c r="AV454" s="133"/>
      <c r="AW454" s="133"/>
      <c r="AX454" s="133"/>
      <c r="AY454" s="133"/>
      <c r="AZ454" s="133"/>
    </row>
    <row r="455" spans="2:52" s="116" customFormat="1" x14ac:dyDescent="0.2">
      <c r="B455" s="119"/>
      <c r="C455" s="119"/>
      <c r="D455" s="119"/>
      <c r="E455" s="119"/>
      <c r="F455" s="119"/>
      <c r="G455" s="119"/>
      <c r="H455" s="119"/>
      <c r="I455" s="119"/>
      <c r="J455" s="119"/>
      <c r="K455" s="118"/>
      <c r="L455" s="118"/>
      <c r="M455" s="117"/>
      <c r="N455" s="132"/>
      <c r="O455" s="141"/>
      <c r="P455" s="141"/>
      <c r="Q455" s="141"/>
      <c r="R455" s="141"/>
      <c r="S455" s="141"/>
      <c r="T455" s="141"/>
      <c r="U455" s="141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  <c r="AH455" s="133"/>
      <c r="AI455" s="133"/>
      <c r="AJ455" s="133"/>
      <c r="AK455" s="133"/>
      <c r="AL455" s="133"/>
      <c r="AM455" s="133"/>
      <c r="AN455" s="133"/>
      <c r="AO455" s="133"/>
      <c r="AP455" s="133"/>
      <c r="AQ455" s="133"/>
      <c r="AR455" s="133"/>
      <c r="AS455" s="133"/>
      <c r="AT455" s="133"/>
      <c r="AU455" s="133"/>
      <c r="AV455" s="133"/>
      <c r="AW455" s="133"/>
      <c r="AX455" s="133"/>
      <c r="AY455" s="133"/>
      <c r="AZ455" s="133"/>
    </row>
    <row r="456" spans="2:52" s="116" customFormat="1" x14ac:dyDescent="0.2">
      <c r="B456" s="119"/>
      <c r="C456" s="119"/>
      <c r="D456" s="119"/>
      <c r="E456" s="119"/>
      <c r="F456" s="119"/>
      <c r="G456" s="119"/>
      <c r="H456" s="119"/>
      <c r="I456" s="119"/>
      <c r="J456" s="119"/>
      <c r="K456" s="118"/>
      <c r="L456" s="118"/>
      <c r="M456" s="117"/>
      <c r="N456" s="132"/>
      <c r="O456" s="141"/>
      <c r="P456" s="141"/>
      <c r="Q456" s="141"/>
      <c r="R456" s="141"/>
      <c r="S456" s="141"/>
      <c r="T456" s="141"/>
      <c r="U456" s="141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  <c r="AH456" s="133"/>
      <c r="AI456" s="133"/>
      <c r="AJ456" s="133"/>
      <c r="AK456" s="133"/>
      <c r="AL456" s="133"/>
      <c r="AM456" s="133"/>
      <c r="AN456" s="133"/>
      <c r="AO456" s="133"/>
      <c r="AP456" s="133"/>
      <c r="AQ456" s="133"/>
      <c r="AR456" s="133"/>
      <c r="AS456" s="133"/>
      <c r="AT456" s="133"/>
      <c r="AU456" s="133"/>
      <c r="AV456" s="133"/>
      <c r="AW456" s="133"/>
      <c r="AX456" s="133"/>
      <c r="AY456" s="133"/>
      <c r="AZ456" s="133"/>
    </row>
    <row r="457" spans="2:52" s="116" customFormat="1" x14ac:dyDescent="0.2">
      <c r="B457" s="119"/>
      <c r="C457" s="119"/>
      <c r="D457" s="119"/>
      <c r="E457" s="119"/>
      <c r="F457" s="119"/>
      <c r="G457" s="119"/>
      <c r="H457" s="119"/>
      <c r="I457" s="119"/>
      <c r="J457" s="119"/>
      <c r="K457" s="118"/>
      <c r="L457" s="118"/>
      <c r="M457" s="117"/>
      <c r="N457" s="132"/>
      <c r="O457" s="141"/>
      <c r="P457" s="141"/>
      <c r="Q457" s="141"/>
      <c r="R457" s="141"/>
      <c r="S457" s="141"/>
      <c r="T457" s="141"/>
      <c r="U457" s="141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  <c r="AH457" s="133"/>
      <c r="AI457" s="133"/>
      <c r="AJ457" s="133"/>
      <c r="AK457" s="133"/>
      <c r="AL457" s="133"/>
      <c r="AM457" s="133"/>
      <c r="AN457" s="133"/>
      <c r="AO457" s="133"/>
      <c r="AP457" s="133"/>
      <c r="AQ457" s="133"/>
      <c r="AR457" s="133"/>
      <c r="AS457" s="133"/>
      <c r="AT457" s="133"/>
      <c r="AU457" s="133"/>
      <c r="AV457" s="133"/>
      <c r="AW457" s="133"/>
      <c r="AX457" s="133"/>
      <c r="AY457" s="133"/>
      <c r="AZ457" s="133"/>
    </row>
    <row r="458" spans="2:52" s="116" customFormat="1" x14ac:dyDescent="0.2">
      <c r="B458" s="119"/>
      <c r="C458" s="119"/>
      <c r="D458" s="119"/>
      <c r="E458" s="119"/>
      <c r="F458" s="119"/>
      <c r="G458" s="119"/>
      <c r="H458" s="119"/>
      <c r="I458" s="119"/>
      <c r="J458" s="119"/>
      <c r="K458" s="118"/>
      <c r="L458" s="118"/>
      <c r="M458" s="117"/>
      <c r="N458" s="132"/>
      <c r="O458" s="141"/>
      <c r="P458" s="141"/>
      <c r="Q458" s="141"/>
      <c r="R458" s="141"/>
      <c r="S458" s="141"/>
      <c r="T458" s="141"/>
      <c r="U458" s="141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  <c r="AH458" s="133"/>
      <c r="AI458" s="133"/>
      <c r="AJ458" s="133"/>
      <c r="AK458" s="133"/>
      <c r="AL458" s="133"/>
      <c r="AM458" s="133"/>
      <c r="AN458" s="133"/>
      <c r="AO458" s="133"/>
      <c r="AP458" s="133"/>
      <c r="AQ458" s="133"/>
      <c r="AR458" s="133"/>
      <c r="AS458" s="133"/>
      <c r="AT458" s="133"/>
      <c r="AU458" s="133"/>
      <c r="AV458" s="133"/>
      <c r="AW458" s="133"/>
      <c r="AX458" s="133"/>
      <c r="AY458" s="133"/>
      <c r="AZ458" s="133"/>
    </row>
    <row r="459" spans="2:52" s="116" customFormat="1" x14ac:dyDescent="0.2">
      <c r="B459" s="119"/>
      <c r="C459" s="119"/>
      <c r="D459" s="119"/>
      <c r="E459" s="119"/>
      <c r="F459" s="119"/>
      <c r="G459" s="119"/>
      <c r="H459" s="119"/>
      <c r="I459" s="119"/>
      <c r="J459" s="119"/>
      <c r="K459" s="118"/>
      <c r="L459" s="118"/>
      <c r="M459" s="117"/>
      <c r="N459" s="132"/>
      <c r="O459" s="141"/>
      <c r="P459" s="141"/>
      <c r="Q459" s="141"/>
      <c r="R459" s="141"/>
      <c r="S459" s="141"/>
      <c r="T459" s="141"/>
      <c r="U459" s="141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  <c r="AH459" s="133"/>
      <c r="AI459" s="133"/>
      <c r="AJ459" s="133"/>
      <c r="AK459" s="133"/>
      <c r="AL459" s="133"/>
      <c r="AM459" s="133"/>
      <c r="AN459" s="133"/>
      <c r="AO459" s="133"/>
      <c r="AP459" s="133"/>
      <c r="AQ459" s="133"/>
      <c r="AR459" s="133"/>
      <c r="AS459" s="133"/>
      <c r="AT459" s="133"/>
      <c r="AU459" s="133"/>
      <c r="AV459" s="133"/>
      <c r="AW459" s="133"/>
      <c r="AX459" s="133"/>
      <c r="AY459" s="133"/>
      <c r="AZ459" s="133"/>
    </row>
    <row r="460" spans="2:52" s="116" customFormat="1" x14ac:dyDescent="0.2">
      <c r="B460" s="119"/>
      <c r="C460" s="119"/>
      <c r="D460" s="119"/>
      <c r="E460" s="119"/>
      <c r="F460" s="119"/>
      <c r="G460" s="119"/>
      <c r="H460" s="119"/>
      <c r="I460" s="119"/>
      <c r="J460" s="119"/>
      <c r="K460" s="118"/>
      <c r="L460" s="118"/>
      <c r="M460" s="117"/>
      <c r="N460" s="132"/>
      <c r="O460" s="141"/>
      <c r="P460" s="141"/>
      <c r="Q460" s="141"/>
      <c r="R460" s="141"/>
      <c r="S460" s="141"/>
      <c r="T460" s="141"/>
      <c r="U460" s="141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  <c r="AH460" s="133"/>
      <c r="AI460" s="133"/>
      <c r="AJ460" s="133"/>
      <c r="AK460" s="133"/>
      <c r="AL460" s="133"/>
      <c r="AM460" s="133"/>
      <c r="AN460" s="133"/>
      <c r="AO460" s="133"/>
      <c r="AP460" s="133"/>
      <c r="AQ460" s="133"/>
      <c r="AR460" s="133"/>
      <c r="AS460" s="133"/>
      <c r="AT460" s="133"/>
      <c r="AU460" s="133"/>
      <c r="AV460" s="133"/>
      <c r="AW460" s="133"/>
      <c r="AX460" s="133"/>
      <c r="AY460" s="133"/>
      <c r="AZ460" s="133"/>
    </row>
    <row r="461" spans="2:52" s="116" customFormat="1" x14ac:dyDescent="0.2">
      <c r="B461" s="119"/>
      <c r="C461" s="119"/>
      <c r="D461" s="119"/>
      <c r="E461" s="119"/>
      <c r="F461" s="119"/>
      <c r="G461" s="119"/>
      <c r="H461" s="119"/>
      <c r="I461" s="119"/>
      <c r="J461" s="119"/>
      <c r="K461" s="118"/>
      <c r="L461" s="118"/>
      <c r="M461" s="117"/>
      <c r="N461" s="132"/>
      <c r="O461" s="141"/>
      <c r="P461" s="141"/>
      <c r="Q461" s="141"/>
      <c r="R461" s="141"/>
      <c r="S461" s="141"/>
      <c r="T461" s="141"/>
      <c r="U461" s="141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  <c r="AH461" s="133"/>
      <c r="AI461" s="133"/>
      <c r="AJ461" s="133"/>
      <c r="AK461" s="133"/>
      <c r="AL461" s="133"/>
      <c r="AM461" s="133"/>
      <c r="AN461" s="133"/>
      <c r="AO461" s="133"/>
      <c r="AP461" s="133"/>
      <c r="AQ461" s="133"/>
      <c r="AR461" s="133"/>
      <c r="AS461" s="133"/>
      <c r="AT461" s="133"/>
      <c r="AU461" s="133"/>
      <c r="AV461" s="133"/>
      <c r="AW461" s="133"/>
      <c r="AX461" s="133"/>
      <c r="AY461" s="133"/>
      <c r="AZ461" s="133"/>
    </row>
    <row r="462" spans="2:52" s="116" customFormat="1" x14ac:dyDescent="0.2">
      <c r="B462" s="119"/>
      <c r="C462" s="119"/>
      <c r="D462" s="119"/>
      <c r="E462" s="119"/>
      <c r="F462" s="119"/>
      <c r="G462" s="119"/>
      <c r="H462" s="119"/>
      <c r="I462" s="119"/>
      <c r="J462" s="119"/>
      <c r="K462" s="118"/>
      <c r="L462" s="118"/>
      <c r="M462" s="117"/>
      <c r="N462" s="132"/>
      <c r="O462" s="141"/>
      <c r="P462" s="141"/>
      <c r="Q462" s="141"/>
      <c r="R462" s="141"/>
      <c r="S462" s="141"/>
      <c r="T462" s="141"/>
      <c r="U462" s="141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  <c r="AH462" s="133"/>
      <c r="AI462" s="133"/>
      <c r="AJ462" s="133"/>
      <c r="AK462" s="133"/>
      <c r="AL462" s="133"/>
      <c r="AM462" s="133"/>
      <c r="AN462" s="133"/>
      <c r="AO462" s="133"/>
      <c r="AP462" s="133"/>
      <c r="AQ462" s="133"/>
      <c r="AR462" s="133"/>
      <c r="AS462" s="133"/>
      <c r="AT462" s="133"/>
      <c r="AU462" s="133"/>
      <c r="AV462" s="133"/>
      <c r="AW462" s="133"/>
      <c r="AX462" s="133"/>
      <c r="AY462" s="133"/>
      <c r="AZ462" s="133"/>
    </row>
    <row r="463" spans="2:52" s="116" customFormat="1" x14ac:dyDescent="0.2">
      <c r="B463" s="119"/>
      <c r="C463" s="119"/>
      <c r="D463" s="119"/>
      <c r="E463" s="119"/>
      <c r="F463" s="119"/>
      <c r="G463" s="119"/>
      <c r="H463" s="119"/>
      <c r="I463" s="119"/>
      <c r="J463" s="119"/>
      <c r="K463" s="118"/>
      <c r="L463" s="118"/>
      <c r="M463" s="117"/>
      <c r="N463" s="132"/>
      <c r="O463" s="141"/>
      <c r="P463" s="141"/>
      <c r="Q463" s="141"/>
      <c r="R463" s="141"/>
      <c r="S463" s="141"/>
      <c r="T463" s="141"/>
      <c r="U463" s="141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  <c r="AH463" s="133"/>
      <c r="AI463" s="133"/>
      <c r="AJ463" s="133"/>
      <c r="AK463" s="133"/>
      <c r="AL463" s="133"/>
      <c r="AM463" s="133"/>
      <c r="AN463" s="133"/>
      <c r="AO463" s="133"/>
      <c r="AP463" s="133"/>
      <c r="AQ463" s="133"/>
      <c r="AR463" s="133"/>
      <c r="AS463" s="133"/>
      <c r="AT463" s="133"/>
      <c r="AU463" s="133"/>
      <c r="AV463" s="133"/>
      <c r="AW463" s="133"/>
      <c r="AX463" s="133"/>
      <c r="AY463" s="133"/>
      <c r="AZ463" s="133"/>
    </row>
    <row r="464" spans="2:52" s="116" customFormat="1" x14ac:dyDescent="0.2">
      <c r="B464" s="119"/>
      <c r="C464" s="119"/>
      <c r="D464" s="119"/>
      <c r="E464" s="119"/>
      <c r="F464" s="119"/>
      <c r="G464" s="119"/>
      <c r="H464" s="119"/>
      <c r="I464" s="119"/>
      <c r="J464" s="119"/>
      <c r="K464" s="118"/>
      <c r="L464" s="118"/>
      <c r="M464" s="117"/>
      <c r="N464" s="132"/>
      <c r="O464" s="141"/>
      <c r="P464" s="141"/>
      <c r="Q464" s="141"/>
      <c r="R464" s="141"/>
      <c r="S464" s="141"/>
      <c r="T464" s="141"/>
      <c r="U464" s="141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  <c r="AH464" s="133"/>
      <c r="AI464" s="133"/>
      <c r="AJ464" s="133"/>
      <c r="AK464" s="133"/>
      <c r="AL464" s="133"/>
      <c r="AM464" s="133"/>
      <c r="AN464" s="133"/>
      <c r="AO464" s="133"/>
      <c r="AP464" s="133"/>
      <c r="AQ464" s="133"/>
      <c r="AR464" s="133"/>
      <c r="AS464" s="133"/>
      <c r="AT464" s="133"/>
      <c r="AU464" s="133"/>
      <c r="AV464" s="133"/>
      <c r="AW464" s="133"/>
      <c r="AX464" s="133"/>
      <c r="AY464" s="133"/>
      <c r="AZ464" s="133"/>
    </row>
    <row r="465" spans="2:52" s="116" customFormat="1" x14ac:dyDescent="0.2">
      <c r="B465" s="119"/>
      <c r="C465" s="119"/>
      <c r="D465" s="119"/>
      <c r="E465" s="119"/>
      <c r="F465" s="119"/>
      <c r="G465" s="119"/>
      <c r="H465" s="119"/>
      <c r="I465" s="119"/>
      <c r="J465" s="119"/>
      <c r="K465" s="118"/>
      <c r="L465" s="118"/>
      <c r="M465" s="117"/>
      <c r="N465" s="132"/>
      <c r="O465" s="141"/>
      <c r="P465" s="141"/>
      <c r="Q465" s="141"/>
      <c r="R465" s="141"/>
      <c r="S465" s="141"/>
      <c r="T465" s="141"/>
      <c r="U465" s="141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  <c r="AH465" s="133"/>
      <c r="AI465" s="133"/>
      <c r="AJ465" s="133"/>
      <c r="AK465" s="133"/>
      <c r="AL465" s="133"/>
      <c r="AM465" s="133"/>
      <c r="AN465" s="133"/>
      <c r="AO465" s="133"/>
      <c r="AP465" s="133"/>
      <c r="AQ465" s="133"/>
      <c r="AR465" s="133"/>
      <c r="AS465" s="133"/>
      <c r="AT465" s="133"/>
      <c r="AU465" s="133"/>
      <c r="AV465" s="133"/>
      <c r="AW465" s="133"/>
      <c r="AX465" s="133"/>
      <c r="AY465" s="133"/>
      <c r="AZ465" s="133"/>
    </row>
    <row r="466" spans="2:52" s="116" customFormat="1" x14ac:dyDescent="0.2">
      <c r="B466" s="119"/>
      <c r="C466" s="119"/>
      <c r="D466" s="119"/>
      <c r="E466" s="119"/>
      <c r="F466" s="119"/>
      <c r="G466" s="119"/>
      <c r="H466" s="119"/>
      <c r="I466" s="119"/>
      <c r="J466" s="119"/>
      <c r="K466" s="118"/>
      <c r="L466" s="118"/>
      <c r="M466" s="117"/>
      <c r="N466" s="132"/>
      <c r="O466" s="141"/>
      <c r="P466" s="141"/>
      <c r="Q466" s="141"/>
      <c r="R466" s="141"/>
      <c r="S466" s="141"/>
      <c r="T466" s="141"/>
      <c r="U466" s="141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  <c r="AF466" s="133"/>
      <c r="AG466" s="133"/>
      <c r="AH466" s="133"/>
      <c r="AI466" s="133"/>
      <c r="AJ466" s="133"/>
      <c r="AK466" s="133"/>
      <c r="AL466" s="133"/>
      <c r="AM466" s="133"/>
      <c r="AN466" s="133"/>
      <c r="AO466" s="133"/>
      <c r="AP466" s="133"/>
      <c r="AQ466" s="133"/>
      <c r="AR466" s="133"/>
      <c r="AS466" s="133"/>
      <c r="AT466" s="133"/>
      <c r="AU466" s="133"/>
      <c r="AV466" s="133"/>
      <c r="AW466" s="133"/>
      <c r="AX466" s="133"/>
      <c r="AY466" s="133"/>
      <c r="AZ466" s="133"/>
    </row>
    <row r="467" spans="2:52" s="116" customFormat="1" x14ac:dyDescent="0.2">
      <c r="B467" s="119"/>
      <c r="C467" s="119"/>
      <c r="D467" s="119"/>
      <c r="E467" s="119"/>
      <c r="F467" s="119"/>
      <c r="G467" s="119"/>
      <c r="H467" s="119"/>
      <c r="I467" s="119"/>
      <c r="J467" s="119"/>
      <c r="K467" s="118"/>
      <c r="L467" s="118"/>
      <c r="M467" s="117"/>
      <c r="N467" s="132"/>
      <c r="O467" s="141"/>
      <c r="P467" s="141"/>
      <c r="Q467" s="141"/>
      <c r="R467" s="141"/>
      <c r="S467" s="141"/>
      <c r="T467" s="141"/>
      <c r="U467" s="141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  <c r="AF467" s="133"/>
      <c r="AG467" s="133"/>
      <c r="AH467" s="133"/>
      <c r="AI467" s="133"/>
      <c r="AJ467" s="133"/>
      <c r="AK467" s="133"/>
      <c r="AL467" s="133"/>
      <c r="AM467" s="133"/>
      <c r="AN467" s="133"/>
      <c r="AO467" s="133"/>
      <c r="AP467" s="133"/>
      <c r="AQ467" s="133"/>
      <c r="AR467" s="133"/>
      <c r="AS467" s="133"/>
      <c r="AT467" s="133"/>
      <c r="AU467" s="133"/>
      <c r="AV467" s="133"/>
      <c r="AW467" s="133"/>
      <c r="AX467" s="133"/>
      <c r="AY467" s="133"/>
      <c r="AZ467" s="133"/>
    </row>
    <row r="468" spans="2:52" s="116" customFormat="1" x14ac:dyDescent="0.2">
      <c r="B468" s="119"/>
      <c r="C468" s="119"/>
      <c r="D468" s="119"/>
      <c r="E468" s="119"/>
      <c r="F468" s="119"/>
      <c r="G468" s="119"/>
      <c r="H468" s="119"/>
      <c r="I468" s="119"/>
      <c r="J468" s="119"/>
      <c r="K468" s="118"/>
      <c r="L468" s="118"/>
      <c r="M468" s="117"/>
      <c r="N468" s="132"/>
      <c r="O468" s="141"/>
      <c r="P468" s="141"/>
      <c r="Q468" s="141"/>
      <c r="R468" s="141"/>
      <c r="S468" s="141"/>
      <c r="T468" s="141"/>
      <c r="U468" s="141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  <c r="AF468" s="133"/>
      <c r="AG468" s="133"/>
      <c r="AH468" s="133"/>
      <c r="AI468" s="133"/>
      <c r="AJ468" s="133"/>
      <c r="AK468" s="133"/>
      <c r="AL468" s="133"/>
      <c r="AM468" s="133"/>
      <c r="AN468" s="133"/>
      <c r="AO468" s="133"/>
      <c r="AP468" s="133"/>
      <c r="AQ468" s="133"/>
      <c r="AR468" s="133"/>
      <c r="AS468" s="133"/>
      <c r="AT468" s="133"/>
      <c r="AU468" s="133"/>
      <c r="AV468" s="133"/>
      <c r="AW468" s="133"/>
      <c r="AX468" s="133"/>
      <c r="AY468" s="133"/>
      <c r="AZ468" s="133"/>
    </row>
    <row r="469" spans="2:52" s="116" customFormat="1" x14ac:dyDescent="0.2">
      <c r="B469" s="119"/>
      <c r="C469" s="119"/>
      <c r="D469" s="119"/>
      <c r="E469" s="119"/>
      <c r="F469" s="119"/>
      <c r="G469" s="119"/>
      <c r="H469" s="119"/>
      <c r="I469" s="119"/>
      <c r="J469" s="119"/>
      <c r="K469" s="118"/>
      <c r="L469" s="118"/>
      <c r="M469" s="117"/>
      <c r="N469" s="132"/>
      <c r="O469" s="141"/>
      <c r="P469" s="141"/>
      <c r="Q469" s="141"/>
      <c r="R469" s="141"/>
      <c r="S469" s="141"/>
      <c r="T469" s="141"/>
      <c r="U469" s="141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  <c r="AF469" s="133"/>
      <c r="AG469" s="133"/>
      <c r="AH469" s="133"/>
      <c r="AI469" s="133"/>
      <c r="AJ469" s="133"/>
      <c r="AK469" s="133"/>
      <c r="AL469" s="133"/>
      <c r="AM469" s="133"/>
      <c r="AN469" s="133"/>
      <c r="AO469" s="133"/>
      <c r="AP469" s="133"/>
      <c r="AQ469" s="133"/>
      <c r="AR469" s="133"/>
      <c r="AS469" s="133"/>
      <c r="AT469" s="133"/>
      <c r="AU469" s="133"/>
      <c r="AV469" s="133"/>
      <c r="AW469" s="133"/>
      <c r="AX469" s="133"/>
      <c r="AY469" s="133"/>
      <c r="AZ469" s="133"/>
    </row>
    <row r="470" spans="2:52" s="116" customFormat="1" x14ac:dyDescent="0.2">
      <c r="B470" s="119"/>
      <c r="C470" s="119"/>
      <c r="D470" s="119"/>
      <c r="E470" s="119"/>
      <c r="F470" s="119"/>
      <c r="G470" s="119"/>
      <c r="H470" s="119"/>
      <c r="I470" s="119"/>
      <c r="J470" s="119"/>
      <c r="K470" s="118"/>
      <c r="L470" s="118"/>
      <c r="M470" s="117"/>
      <c r="N470" s="132"/>
      <c r="O470" s="141"/>
      <c r="P470" s="141"/>
      <c r="Q470" s="141"/>
      <c r="R470" s="141"/>
      <c r="S470" s="141"/>
      <c r="T470" s="141"/>
      <c r="U470" s="141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  <c r="AF470" s="133"/>
      <c r="AG470" s="133"/>
      <c r="AH470" s="133"/>
      <c r="AI470" s="133"/>
      <c r="AJ470" s="133"/>
      <c r="AK470" s="133"/>
      <c r="AL470" s="133"/>
      <c r="AM470" s="133"/>
      <c r="AN470" s="133"/>
      <c r="AO470" s="133"/>
      <c r="AP470" s="133"/>
      <c r="AQ470" s="133"/>
      <c r="AR470" s="133"/>
      <c r="AS470" s="133"/>
      <c r="AT470" s="133"/>
      <c r="AU470" s="133"/>
      <c r="AV470" s="133"/>
      <c r="AW470" s="133"/>
      <c r="AX470" s="133"/>
      <c r="AY470" s="133"/>
      <c r="AZ470" s="133"/>
    </row>
    <row r="471" spans="2:52" s="116" customFormat="1" x14ac:dyDescent="0.2">
      <c r="B471" s="119"/>
      <c r="C471" s="119"/>
      <c r="D471" s="119"/>
      <c r="E471" s="119"/>
      <c r="F471" s="119"/>
      <c r="G471" s="119"/>
      <c r="H471" s="119"/>
      <c r="I471" s="119"/>
      <c r="J471" s="119"/>
      <c r="K471" s="118"/>
      <c r="L471" s="118"/>
      <c r="M471" s="117"/>
      <c r="N471" s="132"/>
      <c r="O471" s="141"/>
      <c r="P471" s="141"/>
      <c r="Q471" s="141"/>
      <c r="R471" s="141"/>
      <c r="S471" s="141"/>
      <c r="T471" s="141"/>
      <c r="U471" s="141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  <c r="AF471" s="133"/>
      <c r="AG471" s="133"/>
      <c r="AH471" s="133"/>
      <c r="AI471" s="133"/>
      <c r="AJ471" s="133"/>
      <c r="AK471" s="133"/>
      <c r="AL471" s="133"/>
      <c r="AM471" s="133"/>
      <c r="AN471" s="133"/>
      <c r="AO471" s="133"/>
      <c r="AP471" s="133"/>
      <c r="AQ471" s="133"/>
      <c r="AR471" s="133"/>
      <c r="AS471" s="133"/>
      <c r="AT471" s="133"/>
      <c r="AU471" s="133"/>
      <c r="AV471" s="133"/>
      <c r="AW471" s="133"/>
      <c r="AX471" s="133"/>
      <c r="AY471" s="133"/>
      <c r="AZ471" s="133"/>
    </row>
    <row r="472" spans="2:52" s="116" customFormat="1" x14ac:dyDescent="0.2">
      <c r="B472" s="119"/>
      <c r="C472" s="119"/>
      <c r="D472" s="119"/>
      <c r="E472" s="119"/>
      <c r="F472" s="119"/>
      <c r="G472" s="119"/>
      <c r="H472" s="119"/>
      <c r="I472" s="119"/>
      <c r="J472" s="119"/>
      <c r="K472" s="118"/>
      <c r="L472" s="118"/>
      <c r="M472" s="117"/>
      <c r="N472" s="132"/>
      <c r="O472" s="141"/>
      <c r="P472" s="141"/>
      <c r="Q472" s="141"/>
      <c r="R472" s="141"/>
      <c r="S472" s="141"/>
      <c r="T472" s="141"/>
      <c r="U472" s="141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  <c r="AF472" s="133"/>
      <c r="AG472" s="133"/>
      <c r="AH472" s="133"/>
      <c r="AI472" s="133"/>
      <c r="AJ472" s="133"/>
      <c r="AK472" s="133"/>
      <c r="AL472" s="133"/>
      <c r="AM472" s="133"/>
      <c r="AN472" s="133"/>
      <c r="AO472" s="133"/>
      <c r="AP472" s="133"/>
      <c r="AQ472" s="133"/>
      <c r="AR472" s="133"/>
      <c r="AS472" s="133"/>
      <c r="AT472" s="133"/>
      <c r="AU472" s="133"/>
      <c r="AV472" s="133"/>
      <c r="AW472" s="133"/>
      <c r="AX472" s="133"/>
      <c r="AY472" s="133"/>
      <c r="AZ472" s="133"/>
    </row>
    <row r="473" spans="2:52" s="116" customFormat="1" x14ac:dyDescent="0.2">
      <c r="B473" s="119"/>
      <c r="C473" s="119"/>
      <c r="D473" s="119"/>
      <c r="E473" s="119"/>
      <c r="F473" s="119"/>
      <c r="G473" s="119"/>
      <c r="H473" s="119"/>
      <c r="I473" s="119"/>
      <c r="J473" s="119"/>
      <c r="K473" s="118"/>
      <c r="L473" s="118"/>
      <c r="M473" s="117"/>
      <c r="N473" s="132"/>
      <c r="O473" s="141"/>
      <c r="P473" s="141"/>
      <c r="Q473" s="141"/>
      <c r="R473" s="141"/>
      <c r="S473" s="141"/>
      <c r="T473" s="141"/>
      <c r="U473" s="141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  <c r="AF473" s="133"/>
      <c r="AG473" s="133"/>
      <c r="AH473" s="133"/>
      <c r="AI473" s="133"/>
      <c r="AJ473" s="133"/>
      <c r="AK473" s="133"/>
      <c r="AL473" s="133"/>
      <c r="AM473" s="133"/>
      <c r="AN473" s="133"/>
      <c r="AO473" s="133"/>
      <c r="AP473" s="133"/>
      <c r="AQ473" s="133"/>
      <c r="AR473" s="133"/>
      <c r="AS473" s="133"/>
      <c r="AT473" s="133"/>
      <c r="AU473" s="133"/>
      <c r="AV473" s="133"/>
      <c r="AW473" s="133"/>
      <c r="AX473" s="133"/>
      <c r="AY473" s="133"/>
      <c r="AZ473" s="133"/>
    </row>
    <row r="474" spans="2:52" s="116" customFormat="1" x14ac:dyDescent="0.2">
      <c r="B474" s="119"/>
      <c r="C474" s="119"/>
      <c r="D474" s="119"/>
      <c r="E474" s="119"/>
      <c r="F474" s="119"/>
      <c r="G474" s="119"/>
      <c r="H474" s="119"/>
      <c r="I474" s="119"/>
      <c r="J474" s="119"/>
      <c r="K474" s="118"/>
      <c r="L474" s="118"/>
      <c r="M474" s="117"/>
      <c r="N474" s="132"/>
      <c r="O474" s="141"/>
      <c r="P474" s="141"/>
      <c r="Q474" s="141"/>
      <c r="R474" s="141"/>
      <c r="S474" s="141"/>
      <c r="T474" s="141"/>
      <c r="U474" s="141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  <c r="AF474" s="133"/>
      <c r="AG474" s="133"/>
      <c r="AH474" s="133"/>
      <c r="AI474" s="133"/>
      <c r="AJ474" s="133"/>
      <c r="AK474" s="133"/>
      <c r="AL474" s="133"/>
      <c r="AM474" s="133"/>
      <c r="AN474" s="133"/>
      <c r="AO474" s="133"/>
      <c r="AP474" s="133"/>
      <c r="AQ474" s="133"/>
      <c r="AR474" s="133"/>
      <c r="AS474" s="133"/>
      <c r="AT474" s="133"/>
      <c r="AU474" s="133"/>
      <c r="AV474" s="133"/>
      <c r="AW474" s="133"/>
      <c r="AX474" s="133"/>
      <c r="AY474" s="133"/>
      <c r="AZ474" s="133"/>
    </row>
    <row r="475" spans="2:52" s="116" customFormat="1" x14ac:dyDescent="0.2">
      <c r="B475" s="119"/>
      <c r="C475" s="119"/>
      <c r="D475" s="119"/>
      <c r="E475" s="119"/>
      <c r="F475" s="119"/>
      <c r="G475" s="119"/>
      <c r="H475" s="119"/>
      <c r="I475" s="119"/>
      <c r="J475" s="119"/>
      <c r="K475" s="118"/>
      <c r="L475" s="118"/>
      <c r="M475" s="117"/>
      <c r="N475" s="132"/>
      <c r="O475" s="141"/>
      <c r="P475" s="141"/>
      <c r="Q475" s="141"/>
      <c r="R475" s="141"/>
      <c r="S475" s="141"/>
      <c r="T475" s="141"/>
      <c r="U475" s="141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  <c r="AF475" s="133"/>
      <c r="AG475" s="133"/>
      <c r="AH475" s="133"/>
      <c r="AI475" s="133"/>
      <c r="AJ475" s="133"/>
      <c r="AK475" s="133"/>
      <c r="AL475" s="133"/>
      <c r="AM475" s="133"/>
      <c r="AN475" s="133"/>
      <c r="AO475" s="133"/>
      <c r="AP475" s="133"/>
      <c r="AQ475" s="133"/>
      <c r="AR475" s="133"/>
      <c r="AS475" s="133"/>
      <c r="AT475" s="133"/>
      <c r="AU475" s="133"/>
      <c r="AV475" s="133"/>
      <c r="AW475" s="133"/>
      <c r="AX475" s="133"/>
      <c r="AY475" s="133"/>
      <c r="AZ475" s="133"/>
    </row>
    <row r="476" spans="2:52" s="116" customFormat="1" x14ac:dyDescent="0.2">
      <c r="B476" s="119"/>
      <c r="C476" s="119"/>
      <c r="D476" s="119"/>
      <c r="E476" s="119"/>
      <c r="F476" s="119"/>
      <c r="G476" s="119"/>
      <c r="H476" s="119"/>
      <c r="I476" s="119"/>
      <c r="J476" s="119"/>
      <c r="K476" s="118"/>
      <c r="L476" s="118"/>
      <c r="M476" s="117"/>
      <c r="N476" s="132"/>
      <c r="O476" s="141"/>
      <c r="P476" s="141"/>
      <c r="Q476" s="141"/>
      <c r="R476" s="141"/>
      <c r="S476" s="141"/>
      <c r="T476" s="141"/>
      <c r="U476" s="141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  <c r="AF476" s="133"/>
      <c r="AG476" s="133"/>
      <c r="AH476" s="133"/>
      <c r="AI476" s="133"/>
      <c r="AJ476" s="133"/>
      <c r="AK476" s="133"/>
      <c r="AL476" s="133"/>
      <c r="AM476" s="133"/>
      <c r="AN476" s="133"/>
      <c r="AO476" s="133"/>
      <c r="AP476" s="133"/>
      <c r="AQ476" s="133"/>
      <c r="AR476" s="133"/>
      <c r="AS476" s="133"/>
      <c r="AT476" s="133"/>
      <c r="AU476" s="133"/>
      <c r="AV476" s="133"/>
      <c r="AW476" s="133"/>
      <c r="AX476" s="133"/>
      <c r="AY476" s="133"/>
      <c r="AZ476" s="133"/>
    </row>
    <row r="477" spans="2:52" s="116" customFormat="1" x14ac:dyDescent="0.2">
      <c r="B477" s="119"/>
      <c r="C477" s="119"/>
      <c r="D477" s="119"/>
      <c r="E477" s="119"/>
      <c r="F477" s="119"/>
      <c r="G477" s="119"/>
      <c r="H477" s="119"/>
      <c r="I477" s="119"/>
      <c r="J477" s="119"/>
      <c r="K477" s="118"/>
      <c r="L477" s="118"/>
      <c r="M477" s="117"/>
      <c r="N477" s="132"/>
      <c r="O477" s="141"/>
      <c r="P477" s="141"/>
      <c r="Q477" s="141"/>
      <c r="R477" s="141"/>
      <c r="S477" s="141"/>
      <c r="T477" s="141"/>
      <c r="U477" s="141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  <c r="AF477" s="133"/>
      <c r="AG477" s="133"/>
      <c r="AH477" s="133"/>
      <c r="AI477" s="133"/>
      <c r="AJ477" s="133"/>
      <c r="AK477" s="133"/>
      <c r="AL477" s="133"/>
      <c r="AM477" s="133"/>
      <c r="AN477" s="133"/>
      <c r="AO477" s="133"/>
      <c r="AP477" s="133"/>
      <c r="AQ477" s="133"/>
      <c r="AR477" s="133"/>
      <c r="AS477" s="133"/>
      <c r="AT477" s="133"/>
      <c r="AU477" s="133"/>
      <c r="AV477" s="133"/>
      <c r="AW477" s="133"/>
      <c r="AX477" s="133"/>
      <c r="AY477" s="133"/>
      <c r="AZ477" s="133"/>
    </row>
    <row r="478" spans="2:52" s="116" customFormat="1" x14ac:dyDescent="0.2">
      <c r="B478" s="119"/>
      <c r="C478" s="119"/>
      <c r="D478" s="119"/>
      <c r="E478" s="119"/>
      <c r="F478" s="119"/>
      <c r="G478" s="119"/>
      <c r="H478" s="119"/>
      <c r="I478" s="119"/>
      <c r="J478" s="119"/>
      <c r="K478" s="118"/>
      <c r="L478" s="118"/>
      <c r="M478" s="117"/>
      <c r="N478" s="132"/>
      <c r="O478" s="141"/>
      <c r="P478" s="141"/>
      <c r="Q478" s="141"/>
      <c r="R478" s="141"/>
      <c r="S478" s="141"/>
      <c r="T478" s="141"/>
      <c r="U478" s="141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  <c r="AF478" s="133"/>
      <c r="AG478" s="133"/>
      <c r="AH478" s="133"/>
      <c r="AI478" s="133"/>
      <c r="AJ478" s="133"/>
      <c r="AK478" s="133"/>
      <c r="AL478" s="133"/>
      <c r="AM478" s="133"/>
      <c r="AN478" s="133"/>
      <c r="AO478" s="133"/>
      <c r="AP478" s="133"/>
      <c r="AQ478" s="133"/>
      <c r="AR478" s="133"/>
      <c r="AS478" s="133"/>
      <c r="AT478" s="133"/>
      <c r="AU478" s="133"/>
      <c r="AV478" s="133"/>
      <c r="AW478" s="133"/>
      <c r="AX478" s="133"/>
      <c r="AY478" s="133"/>
      <c r="AZ478" s="133"/>
    </row>
    <row r="479" spans="2:52" s="116" customFormat="1" x14ac:dyDescent="0.2">
      <c r="B479" s="119"/>
      <c r="C479" s="119"/>
      <c r="D479" s="119"/>
      <c r="E479" s="119"/>
      <c r="F479" s="119"/>
      <c r="G479" s="119"/>
      <c r="H479" s="119"/>
      <c r="I479" s="119"/>
      <c r="J479" s="119"/>
      <c r="K479" s="118"/>
      <c r="L479" s="118"/>
      <c r="M479" s="117"/>
      <c r="N479" s="132"/>
      <c r="O479" s="141"/>
      <c r="P479" s="141"/>
      <c r="Q479" s="141"/>
      <c r="R479" s="141"/>
      <c r="S479" s="141"/>
      <c r="T479" s="141"/>
      <c r="U479" s="141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  <c r="AF479" s="133"/>
      <c r="AG479" s="133"/>
      <c r="AH479" s="133"/>
      <c r="AI479" s="133"/>
      <c r="AJ479" s="133"/>
      <c r="AK479" s="133"/>
      <c r="AL479" s="133"/>
      <c r="AM479" s="133"/>
      <c r="AN479" s="133"/>
      <c r="AO479" s="133"/>
      <c r="AP479" s="133"/>
      <c r="AQ479" s="133"/>
      <c r="AR479" s="133"/>
      <c r="AS479" s="133"/>
      <c r="AT479" s="133"/>
      <c r="AU479" s="133"/>
      <c r="AV479" s="133"/>
      <c r="AW479" s="133"/>
      <c r="AX479" s="133"/>
      <c r="AY479" s="133"/>
      <c r="AZ479" s="133"/>
    </row>
    <row r="480" spans="2:52" s="116" customFormat="1" x14ac:dyDescent="0.2">
      <c r="B480" s="119"/>
      <c r="C480" s="119"/>
      <c r="D480" s="119"/>
      <c r="E480" s="119"/>
      <c r="F480" s="119"/>
      <c r="G480" s="119"/>
      <c r="H480" s="119"/>
      <c r="I480" s="119"/>
      <c r="J480" s="119"/>
      <c r="K480" s="118"/>
      <c r="L480" s="118"/>
      <c r="M480" s="117"/>
      <c r="N480" s="132"/>
      <c r="O480" s="141"/>
      <c r="P480" s="141"/>
      <c r="Q480" s="141"/>
      <c r="R480" s="141"/>
      <c r="S480" s="141"/>
      <c r="T480" s="141"/>
      <c r="U480" s="141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  <c r="AF480" s="133"/>
      <c r="AG480" s="133"/>
      <c r="AH480" s="133"/>
      <c r="AI480" s="133"/>
      <c r="AJ480" s="133"/>
      <c r="AK480" s="133"/>
      <c r="AL480" s="133"/>
      <c r="AM480" s="133"/>
      <c r="AN480" s="133"/>
      <c r="AO480" s="133"/>
      <c r="AP480" s="133"/>
      <c r="AQ480" s="133"/>
      <c r="AR480" s="133"/>
      <c r="AS480" s="133"/>
      <c r="AT480" s="133"/>
      <c r="AU480" s="133"/>
      <c r="AV480" s="133"/>
      <c r="AW480" s="133"/>
      <c r="AX480" s="133"/>
      <c r="AY480" s="133"/>
      <c r="AZ480" s="133"/>
    </row>
    <row r="481" spans="2:52" s="116" customFormat="1" x14ac:dyDescent="0.2">
      <c r="B481" s="119"/>
      <c r="C481" s="119"/>
      <c r="D481" s="119"/>
      <c r="E481" s="119"/>
      <c r="F481" s="119"/>
      <c r="G481" s="119"/>
      <c r="H481" s="119"/>
      <c r="I481" s="119"/>
      <c r="J481" s="119"/>
      <c r="K481" s="118"/>
      <c r="L481" s="118"/>
      <c r="M481" s="117"/>
      <c r="N481" s="132"/>
      <c r="O481" s="141"/>
      <c r="P481" s="141"/>
      <c r="Q481" s="141"/>
      <c r="R481" s="141"/>
      <c r="S481" s="141"/>
      <c r="T481" s="141"/>
      <c r="U481" s="141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  <c r="AF481" s="133"/>
      <c r="AG481" s="133"/>
      <c r="AH481" s="133"/>
      <c r="AI481" s="133"/>
      <c r="AJ481" s="133"/>
      <c r="AK481" s="133"/>
      <c r="AL481" s="133"/>
      <c r="AM481" s="133"/>
      <c r="AN481" s="133"/>
      <c r="AO481" s="133"/>
      <c r="AP481" s="133"/>
      <c r="AQ481" s="133"/>
      <c r="AR481" s="133"/>
      <c r="AS481" s="133"/>
      <c r="AT481" s="133"/>
      <c r="AU481" s="133"/>
      <c r="AV481" s="133"/>
      <c r="AW481" s="133"/>
      <c r="AX481" s="133"/>
      <c r="AY481" s="133"/>
      <c r="AZ481" s="133"/>
    </row>
    <row r="482" spans="2:52" s="116" customFormat="1" x14ac:dyDescent="0.2">
      <c r="B482" s="119"/>
      <c r="C482" s="119"/>
      <c r="D482" s="119"/>
      <c r="E482" s="119"/>
      <c r="F482" s="119"/>
      <c r="G482" s="119"/>
      <c r="H482" s="119"/>
      <c r="I482" s="119"/>
      <c r="J482" s="119"/>
      <c r="K482" s="118"/>
      <c r="L482" s="118"/>
      <c r="M482" s="117"/>
      <c r="N482" s="132"/>
      <c r="O482" s="141"/>
      <c r="P482" s="141"/>
      <c r="Q482" s="141"/>
      <c r="R482" s="141"/>
      <c r="S482" s="141"/>
      <c r="T482" s="141"/>
      <c r="U482" s="141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  <c r="AF482" s="133"/>
      <c r="AG482" s="133"/>
      <c r="AH482" s="133"/>
      <c r="AI482" s="133"/>
      <c r="AJ482" s="133"/>
      <c r="AK482" s="133"/>
      <c r="AL482" s="133"/>
      <c r="AM482" s="133"/>
      <c r="AN482" s="133"/>
      <c r="AO482" s="133"/>
      <c r="AP482" s="133"/>
      <c r="AQ482" s="133"/>
      <c r="AR482" s="133"/>
      <c r="AS482" s="133"/>
      <c r="AT482" s="133"/>
      <c r="AU482" s="133"/>
      <c r="AV482" s="133"/>
      <c r="AW482" s="133"/>
      <c r="AX482" s="133"/>
      <c r="AY482" s="133"/>
      <c r="AZ482" s="133"/>
    </row>
    <row r="483" spans="2:52" s="116" customFormat="1" x14ac:dyDescent="0.2">
      <c r="B483" s="119"/>
      <c r="C483" s="119"/>
      <c r="D483" s="119"/>
      <c r="E483" s="119"/>
      <c r="F483" s="119"/>
      <c r="G483" s="119"/>
      <c r="H483" s="119"/>
      <c r="I483" s="119"/>
      <c r="J483" s="119"/>
      <c r="K483" s="118"/>
      <c r="L483" s="118"/>
      <c r="M483" s="117"/>
      <c r="N483" s="132"/>
      <c r="O483" s="141"/>
      <c r="P483" s="141"/>
      <c r="Q483" s="141"/>
      <c r="R483" s="141"/>
      <c r="S483" s="141"/>
      <c r="T483" s="141"/>
      <c r="U483" s="141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  <c r="AF483" s="133"/>
      <c r="AG483" s="133"/>
      <c r="AH483" s="133"/>
      <c r="AI483" s="133"/>
      <c r="AJ483" s="133"/>
      <c r="AK483" s="133"/>
      <c r="AL483" s="133"/>
      <c r="AM483" s="133"/>
      <c r="AN483" s="133"/>
      <c r="AO483" s="133"/>
      <c r="AP483" s="133"/>
      <c r="AQ483" s="133"/>
      <c r="AR483" s="133"/>
      <c r="AS483" s="133"/>
      <c r="AT483" s="133"/>
      <c r="AU483" s="133"/>
      <c r="AV483" s="133"/>
      <c r="AW483" s="133"/>
      <c r="AX483" s="133"/>
      <c r="AY483" s="133"/>
      <c r="AZ483" s="133"/>
    </row>
    <row r="484" spans="2:52" s="116" customFormat="1" x14ac:dyDescent="0.2">
      <c r="B484" s="119"/>
      <c r="C484" s="119"/>
      <c r="D484" s="119"/>
      <c r="E484" s="119"/>
      <c r="F484" s="119"/>
      <c r="G484" s="119"/>
      <c r="H484" s="119"/>
      <c r="I484" s="119"/>
      <c r="J484" s="119"/>
      <c r="K484" s="118"/>
      <c r="L484" s="118"/>
      <c r="M484" s="117"/>
      <c r="N484" s="132"/>
      <c r="O484" s="141"/>
      <c r="P484" s="141"/>
      <c r="Q484" s="141"/>
      <c r="R484" s="141"/>
      <c r="S484" s="141"/>
      <c r="T484" s="141"/>
      <c r="U484" s="141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  <c r="AF484" s="133"/>
      <c r="AG484" s="133"/>
      <c r="AH484" s="133"/>
      <c r="AI484" s="133"/>
      <c r="AJ484" s="133"/>
      <c r="AK484" s="133"/>
      <c r="AL484" s="133"/>
      <c r="AM484" s="133"/>
      <c r="AN484" s="133"/>
      <c r="AO484" s="133"/>
      <c r="AP484" s="133"/>
      <c r="AQ484" s="133"/>
      <c r="AR484" s="133"/>
      <c r="AS484" s="133"/>
      <c r="AT484" s="133"/>
      <c r="AU484" s="133"/>
      <c r="AV484" s="133"/>
      <c r="AW484" s="133"/>
      <c r="AX484" s="133"/>
      <c r="AY484" s="133"/>
      <c r="AZ484" s="133"/>
    </row>
    <row r="485" spans="2:52" s="116" customFormat="1" x14ac:dyDescent="0.2">
      <c r="B485" s="119"/>
      <c r="C485" s="119"/>
      <c r="D485" s="119"/>
      <c r="E485" s="119"/>
      <c r="F485" s="119"/>
      <c r="G485" s="119"/>
      <c r="H485" s="119"/>
      <c r="I485" s="119"/>
      <c r="J485" s="119"/>
      <c r="K485" s="118"/>
      <c r="L485" s="118"/>
      <c r="M485" s="117"/>
      <c r="N485" s="132"/>
      <c r="O485" s="141"/>
      <c r="P485" s="141"/>
      <c r="Q485" s="141"/>
      <c r="R485" s="141"/>
      <c r="S485" s="141"/>
      <c r="T485" s="141"/>
      <c r="U485" s="141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  <c r="AF485" s="133"/>
      <c r="AG485" s="133"/>
      <c r="AH485" s="133"/>
      <c r="AI485" s="133"/>
      <c r="AJ485" s="133"/>
      <c r="AK485" s="133"/>
      <c r="AL485" s="133"/>
      <c r="AM485" s="133"/>
      <c r="AN485" s="133"/>
      <c r="AO485" s="133"/>
      <c r="AP485" s="133"/>
      <c r="AQ485" s="133"/>
      <c r="AR485" s="133"/>
      <c r="AS485" s="133"/>
      <c r="AT485" s="133"/>
      <c r="AU485" s="133"/>
      <c r="AV485" s="133"/>
      <c r="AW485" s="133"/>
      <c r="AX485" s="133"/>
      <c r="AY485" s="133"/>
      <c r="AZ485" s="133"/>
    </row>
    <row r="486" spans="2:52" s="116" customFormat="1" x14ac:dyDescent="0.2">
      <c r="B486" s="119"/>
      <c r="C486" s="119"/>
      <c r="D486" s="119"/>
      <c r="E486" s="119"/>
      <c r="F486" s="119"/>
      <c r="G486" s="119"/>
      <c r="H486" s="119"/>
      <c r="I486" s="119"/>
      <c r="J486" s="119"/>
      <c r="K486" s="118"/>
      <c r="L486" s="118"/>
      <c r="M486" s="117"/>
      <c r="N486" s="132"/>
      <c r="O486" s="141"/>
      <c r="P486" s="141"/>
      <c r="Q486" s="141"/>
      <c r="R486" s="141"/>
      <c r="S486" s="141"/>
      <c r="T486" s="141"/>
      <c r="U486" s="141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  <c r="AF486" s="133"/>
      <c r="AG486" s="133"/>
      <c r="AH486" s="133"/>
      <c r="AI486" s="133"/>
      <c r="AJ486" s="133"/>
      <c r="AK486" s="13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3"/>
      <c r="AV486" s="133"/>
      <c r="AW486" s="133"/>
      <c r="AX486" s="133"/>
      <c r="AY486" s="133"/>
      <c r="AZ486" s="133"/>
    </row>
    <row r="487" spans="2:52" s="116" customFormat="1" x14ac:dyDescent="0.2">
      <c r="B487" s="119"/>
      <c r="C487" s="119"/>
      <c r="D487" s="119"/>
      <c r="E487" s="119"/>
      <c r="F487" s="119"/>
      <c r="G487" s="119"/>
      <c r="H487" s="119"/>
      <c r="I487" s="119"/>
      <c r="J487" s="119"/>
      <c r="K487" s="118"/>
      <c r="L487" s="118"/>
      <c r="M487" s="117"/>
      <c r="N487" s="132"/>
      <c r="O487" s="141"/>
      <c r="P487" s="141"/>
      <c r="Q487" s="141"/>
      <c r="R487" s="141"/>
      <c r="S487" s="141"/>
      <c r="T487" s="141"/>
      <c r="U487" s="141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  <c r="AF487" s="133"/>
      <c r="AG487" s="133"/>
      <c r="AH487" s="133"/>
      <c r="AI487" s="133"/>
      <c r="AJ487" s="133"/>
      <c r="AK487" s="13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3"/>
      <c r="AV487" s="133"/>
      <c r="AW487" s="133"/>
      <c r="AX487" s="133"/>
      <c r="AY487" s="133"/>
      <c r="AZ487" s="133"/>
    </row>
    <row r="488" spans="2:52" s="116" customFormat="1" x14ac:dyDescent="0.2">
      <c r="B488" s="119"/>
      <c r="C488" s="119"/>
      <c r="D488" s="119"/>
      <c r="E488" s="119"/>
      <c r="F488" s="119"/>
      <c r="G488" s="119"/>
      <c r="H488" s="119"/>
      <c r="I488" s="119"/>
      <c r="J488" s="119"/>
      <c r="K488" s="118"/>
      <c r="L488" s="118"/>
      <c r="M488" s="117"/>
      <c r="N488" s="132"/>
      <c r="O488" s="141"/>
      <c r="P488" s="141"/>
      <c r="Q488" s="141"/>
      <c r="R488" s="141"/>
      <c r="S488" s="141"/>
      <c r="T488" s="141"/>
      <c r="U488" s="141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  <c r="AF488" s="133"/>
      <c r="AG488" s="133"/>
      <c r="AH488" s="133"/>
      <c r="AI488" s="133"/>
      <c r="AJ488" s="133"/>
      <c r="AK488" s="133"/>
      <c r="AL488" s="133"/>
      <c r="AM488" s="133"/>
      <c r="AN488" s="133"/>
      <c r="AO488" s="133"/>
      <c r="AP488" s="133"/>
      <c r="AQ488" s="133"/>
      <c r="AR488" s="133"/>
      <c r="AS488" s="133"/>
      <c r="AT488" s="133"/>
      <c r="AU488" s="133"/>
      <c r="AV488" s="133"/>
      <c r="AW488" s="133"/>
      <c r="AX488" s="133"/>
      <c r="AY488" s="133"/>
      <c r="AZ488" s="133"/>
    </row>
    <row r="489" spans="2:52" s="116" customFormat="1" x14ac:dyDescent="0.2">
      <c r="B489" s="119"/>
      <c r="C489" s="119"/>
      <c r="D489" s="119"/>
      <c r="E489" s="119"/>
      <c r="F489" s="119"/>
      <c r="G489" s="119"/>
      <c r="H489" s="119"/>
      <c r="I489" s="119"/>
      <c r="J489" s="119"/>
      <c r="K489" s="118"/>
      <c r="L489" s="118"/>
      <c r="M489" s="117"/>
      <c r="N489" s="132"/>
      <c r="O489" s="141"/>
      <c r="P489" s="141"/>
      <c r="Q489" s="141"/>
      <c r="R489" s="141"/>
      <c r="S489" s="141"/>
      <c r="T489" s="141"/>
      <c r="U489" s="141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  <c r="AF489" s="133"/>
      <c r="AG489" s="133"/>
      <c r="AH489" s="133"/>
      <c r="AI489" s="133"/>
      <c r="AJ489" s="133"/>
      <c r="AK489" s="133"/>
      <c r="AL489" s="133"/>
      <c r="AM489" s="133"/>
      <c r="AN489" s="133"/>
      <c r="AO489" s="133"/>
      <c r="AP489" s="133"/>
      <c r="AQ489" s="133"/>
      <c r="AR489" s="133"/>
      <c r="AS489" s="133"/>
      <c r="AT489" s="133"/>
      <c r="AU489" s="133"/>
      <c r="AV489" s="133"/>
      <c r="AW489" s="133"/>
      <c r="AX489" s="133"/>
      <c r="AY489" s="133"/>
      <c r="AZ489" s="133"/>
    </row>
    <row r="490" spans="2:52" s="116" customFormat="1" x14ac:dyDescent="0.2">
      <c r="B490" s="119"/>
      <c r="C490" s="119"/>
      <c r="D490" s="119"/>
      <c r="E490" s="119"/>
      <c r="F490" s="119"/>
      <c r="G490" s="119"/>
      <c r="H490" s="119"/>
      <c r="I490" s="119"/>
      <c r="J490" s="119"/>
      <c r="K490" s="118"/>
      <c r="L490" s="118"/>
      <c r="M490" s="117"/>
      <c r="N490" s="132"/>
      <c r="O490" s="141"/>
      <c r="P490" s="141"/>
      <c r="Q490" s="141"/>
      <c r="R490" s="141"/>
      <c r="S490" s="141"/>
      <c r="T490" s="141"/>
      <c r="U490" s="141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  <c r="AF490" s="133"/>
      <c r="AG490" s="133"/>
      <c r="AH490" s="133"/>
      <c r="AI490" s="133"/>
      <c r="AJ490" s="133"/>
      <c r="AK490" s="133"/>
      <c r="AL490" s="133"/>
      <c r="AM490" s="133"/>
      <c r="AN490" s="133"/>
      <c r="AO490" s="133"/>
      <c r="AP490" s="133"/>
      <c r="AQ490" s="133"/>
      <c r="AR490" s="133"/>
      <c r="AS490" s="133"/>
      <c r="AT490" s="133"/>
      <c r="AU490" s="133"/>
      <c r="AV490" s="133"/>
      <c r="AW490" s="133"/>
      <c r="AX490" s="133"/>
      <c r="AY490" s="133"/>
      <c r="AZ490" s="133"/>
    </row>
    <row r="491" spans="2:52" s="116" customFormat="1" x14ac:dyDescent="0.2">
      <c r="B491" s="119"/>
      <c r="C491" s="119"/>
      <c r="D491" s="119"/>
      <c r="E491" s="119"/>
      <c r="F491" s="119"/>
      <c r="G491" s="119"/>
      <c r="H491" s="119"/>
      <c r="I491" s="119"/>
      <c r="J491" s="119"/>
      <c r="K491" s="118"/>
      <c r="L491" s="118"/>
      <c r="M491" s="117"/>
      <c r="N491" s="132"/>
      <c r="O491" s="141"/>
      <c r="P491" s="141"/>
      <c r="Q491" s="141"/>
      <c r="R491" s="141"/>
      <c r="S491" s="141"/>
      <c r="T491" s="141"/>
      <c r="U491" s="141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  <c r="AF491" s="133"/>
      <c r="AG491" s="133"/>
      <c r="AH491" s="133"/>
      <c r="AI491" s="133"/>
      <c r="AJ491" s="133"/>
      <c r="AK491" s="133"/>
      <c r="AL491" s="133"/>
      <c r="AM491" s="133"/>
      <c r="AN491" s="133"/>
      <c r="AO491" s="133"/>
      <c r="AP491" s="133"/>
      <c r="AQ491" s="133"/>
      <c r="AR491" s="133"/>
      <c r="AS491" s="133"/>
      <c r="AT491" s="133"/>
      <c r="AU491" s="133"/>
      <c r="AV491" s="133"/>
      <c r="AW491" s="133"/>
      <c r="AX491" s="133"/>
      <c r="AY491" s="133"/>
      <c r="AZ491" s="133"/>
    </row>
    <row r="492" spans="2:52" s="116" customFormat="1" x14ac:dyDescent="0.2">
      <c r="B492" s="119"/>
      <c r="C492" s="119"/>
      <c r="D492" s="119"/>
      <c r="E492" s="119"/>
      <c r="F492" s="119"/>
      <c r="G492" s="119"/>
      <c r="H492" s="119"/>
      <c r="I492" s="119"/>
      <c r="J492" s="119"/>
      <c r="K492" s="118"/>
      <c r="L492" s="118"/>
      <c r="M492" s="117"/>
      <c r="N492" s="132"/>
      <c r="O492" s="141"/>
      <c r="P492" s="141"/>
      <c r="Q492" s="141"/>
      <c r="R492" s="141"/>
      <c r="S492" s="141"/>
      <c r="T492" s="141"/>
      <c r="U492" s="141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  <c r="AF492" s="133"/>
      <c r="AG492" s="133"/>
      <c r="AH492" s="133"/>
      <c r="AI492" s="133"/>
      <c r="AJ492" s="133"/>
      <c r="AK492" s="133"/>
      <c r="AL492" s="133"/>
      <c r="AM492" s="133"/>
      <c r="AN492" s="133"/>
      <c r="AO492" s="133"/>
      <c r="AP492" s="133"/>
      <c r="AQ492" s="133"/>
      <c r="AR492" s="133"/>
      <c r="AS492" s="133"/>
      <c r="AT492" s="133"/>
      <c r="AU492" s="133"/>
      <c r="AV492" s="133"/>
      <c r="AW492" s="133"/>
      <c r="AX492" s="133"/>
      <c r="AY492" s="133"/>
      <c r="AZ492" s="133"/>
    </row>
    <row r="493" spans="2:52" s="116" customFormat="1" x14ac:dyDescent="0.2">
      <c r="B493" s="119"/>
      <c r="C493" s="119"/>
      <c r="D493" s="119"/>
      <c r="E493" s="119"/>
      <c r="F493" s="119"/>
      <c r="G493" s="119"/>
      <c r="H493" s="119"/>
      <c r="I493" s="119"/>
      <c r="J493" s="119"/>
      <c r="K493" s="118"/>
      <c r="L493" s="118"/>
      <c r="M493" s="117"/>
      <c r="N493" s="132"/>
      <c r="O493" s="141"/>
      <c r="P493" s="141"/>
      <c r="Q493" s="141"/>
      <c r="R493" s="141"/>
      <c r="S493" s="141"/>
      <c r="T493" s="141"/>
      <c r="U493" s="141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  <c r="AF493" s="133"/>
      <c r="AG493" s="133"/>
      <c r="AH493" s="133"/>
      <c r="AI493" s="133"/>
      <c r="AJ493" s="133"/>
      <c r="AK493" s="133"/>
      <c r="AL493" s="133"/>
      <c r="AM493" s="133"/>
      <c r="AN493" s="133"/>
      <c r="AO493" s="133"/>
      <c r="AP493" s="133"/>
      <c r="AQ493" s="133"/>
      <c r="AR493" s="133"/>
      <c r="AS493" s="133"/>
      <c r="AT493" s="133"/>
      <c r="AU493" s="133"/>
      <c r="AV493" s="133"/>
      <c r="AW493" s="133"/>
      <c r="AX493" s="133"/>
      <c r="AY493" s="133"/>
      <c r="AZ493" s="133"/>
    </row>
    <row r="494" spans="2:52" s="116" customFormat="1" x14ac:dyDescent="0.2">
      <c r="B494" s="119"/>
      <c r="C494" s="119"/>
      <c r="D494" s="119"/>
      <c r="E494" s="119"/>
      <c r="F494" s="119"/>
      <c r="G494" s="119"/>
      <c r="H494" s="119"/>
      <c r="I494" s="119"/>
      <c r="J494" s="119"/>
      <c r="K494" s="118"/>
      <c r="L494" s="118"/>
      <c r="M494" s="117"/>
      <c r="N494" s="132"/>
      <c r="O494" s="141"/>
      <c r="P494" s="141"/>
      <c r="Q494" s="141"/>
      <c r="R494" s="141"/>
      <c r="S494" s="141"/>
      <c r="T494" s="141"/>
      <c r="U494" s="141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H494" s="133"/>
      <c r="AI494" s="133"/>
      <c r="AJ494" s="133"/>
      <c r="AK494" s="133"/>
      <c r="AL494" s="133"/>
      <c r="AM494" s="133"/>
      <c r="AN494" s="133"/>
      <c r="AO494" s="133"/>
      <c r="AP494" s="133"/>
      <c r="AQ494" s="133"/>
      <c r="AR494" s="133"/>
      <c r="AS494" s="133"/>
      <c r="AT494" s="133"/>
      <c r="AU494" s="133"/>
      <c r="AV494" s="133"/>
      <c r="AW494" s="133"/>
      <c r="AX494" s="133"/>
      <c r="AY494" s="133"/>
      <c r="AZ494" s="133"/>
    </row>
    <row r="495" spans="2:52" s="116" customFormat="1" x14ac:dyDescent="0.2">
      <c r="B495" s="119"/>
      <c r="C495" s="119"/>
      <c r="D495" s="119"/>
      <c r="E495" s="119"/>
      <c r="F495" s="119"/>
      <c r="G495" s="119"/>
      <c r="H495" s="119"/>
      <c r="I495" s="119"/>
      <c r="J495" s="119"/>
      <c r="K495" s="118"/>
      <c r="L495" s="118"/>
      <c r="M495" s="117"/>
      <c r="N495" s="132"/>
      <c r="O495" s="141"/>
      <c r="P495" s="141"/>
      <c r="Q495" s="141"/>
      <c r="R495" s="141"/>
      <c r="S495" s="141"/>
      <c r="T495" s="141"/>
      <c r="U495" s="141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H495" s="133"/>
      <c r="AI495" s="133"/>
      <c r="AJ495" s="133"/>
      <c r="AK495" s="133"/>
      <c r="AL495" s="133"/>
      <c r="AM495" s="133"/>
      <c r="AN495" s="133"/>
      <c r="AO495" s="133"/>
      <c r="AP495" s="133"/>
      <c r="AQ495" s="133"/>
      <c r="AR495" s="133"/>
      <c r="AS495" s="133"/>
      <c r="AT495" s="133"/>
      <c r="AU495" s="133"/>
      <c r="AV495" s="133"/>
      <c r="AW495" s="133"/>
      <c r="AX495" s="133"/>
      <c r="AY495" s="133"/>
      <c r="AZ495" s="133"/>
    </row>
    <row r="496" spans="2:52" s="116" customFormat="1" x14ac:dyDescent="0.2">
      <c r="B496" s="119"/>
      <c r="C496" s="119"/>
      <c r="D496" s="119"/>
      <c r="E496" s="119"/>
      <c r="F496" s="119"/>
      <c r="G496" s="119"/>
      <c r="H496" s="119"/>
      <c r="I496" s="119"/>
      <c r="J496" s="119"/>
      <c r="K496" s="118"/>
      <c r="L496" s="118"/>
      <c r="M496" s="117"/>
      <c r="N496" s="132"/>
      <c r="O496" s="141"/>
      <c r="P496" s="141"/>
      <c r="Q496" s="141"/>
      <c r="R496" s="141"/>
      <c r="S496" s="141"/>
      <c r="T496" s="141"/>
      <c r="U496" s="141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H496" s="133"/>
      <c r="AI496" s="133"/>
      <c r="AJ496" s="133"/>
      <c r="AK496" s="133"/>
      <c r="AL496" s="133"/>
      <c r="AM496" s="133"/>
      <c r="AN496" s="133"/>
      <c r="AO496" s="133"/>
      <c r="AP496" s="133"/>
      <c r="AQ496" s="133"/>
      <c r="AR496" s="133"/>
      <c r="AS496" s="133"/>
      <c r="AT496" s="133"/>
      <c r="AU496" s="133"/>
      <c r="AV496" s="133"/>
      <c r="AW496" s="133"/>
      <c r="AX496" s="133"/>
      <c r="AY496" s="133"/>
      <c r="AZ496" s="133"/>
    </row>
    <row r="497" spans="2:52" s="116" customFormat="1" x14ac:dyDescent="0.2">
      <c r="B497" s="119"/>
      <c r="C497" s="119"/>
      <c r="D497" s="119"/>
      <c r="E497" s="119"/>
      <c r="F497" s="119"/>
      <c r="G497" s="119"/>
      <c r="H497" s="119"/>
      <c r="I497" s="119"/>
      <c r="J497" s="119"/>
      <c r="K497" s="118"/>
      <c r="L497" s="118"/>
      <c r="M497" s="117"/>
      <c r="N497" s="132"/>
      <c r="O497" s="141"/>
      <c r="P497" s="141"/>
      <c r="Q497" s="141"/>
      <c r="R497" s="141"/>
      <c r="S497" s="141"/>
      <c r="T497" s="141"/>
      <c r="U497" s="141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H497" s="133"/>
      <c r="AI497" s="133"/>
      <c r="AJ497" s="133"/>
      <c r="AK497" s="133"/>
      <c r="AL497" s="133"/>
      <c r="AM497" s="133"/>
      <c r="AN497" s="133"/>
      <c r="AO497" s="133"/>
      <c r="AP497" s="133"/>
      <c r="AQ497" s="133"/>
      <c r="AR497" s="133"/>
      <c r="AS497" s="133"/>
      <c r="AT497" s="133"/>
      <c r="AU497" s="133"/>
      <c r="AV497" s="133"/>
      <c r="AW497" s="133"/>
      <c r="AX497" s="133"/>
      <c r="AY497" s="133"/>
      <c r="AZ497" s="133"/>
    </row>
    <row r="498" spans="2:52" s="116" customFormat="1" x14ac:dyDescent="0.2">
      <c r="B498" s="119"/>
      <c r="C498" s="119"/>
      <c r="D498" s="119"/>
      <c r="E498" s="119"/>
      <c r="F498" s="119"/>
      <c r="G498" s="119"/>
      <c r="H498" s="119"/>
      <c r="I498" s="119"/>
      <c r="J498" s="119"/>
      <c r="K498" s="118"/>
      <c r="L498" s="118"/>
      <c r="M498" s="117"/>
      <c r="N498" s="132"/>
      <c r="O498" s="141"/>
      <c r="P498" s="141"/>
      <c r="Q498" s="141"/>
      <c r="R498" s="141"/>
      <c r="S498" s="141"/>
      <c r="T498" s="141"/>
      <c r="U498" s="141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H498" s="133"/>
      <c r="AI498" s="133"/>
      <c r="AJ498" s="133"/>
      <c r="AK498" s="133"/>
      <c r="AL498" s="133"/>
      <c r="AM498" s="133"/>
      <c r="AN498" s="133"/>
      <c r="AO498" s="133"/>
      <c r="AP498" s="133"/>
      <c r="AQ498" s="133"/>
      <c r="AR498" s="133"/>
      <c r="AS498" s="133"/>
      <c r="AT498" s="133"/>
      <c r="AU498" s="133"/>
      <c r="AV498" s="133"/>
      <c r="AW498" s="133"/>
      <c r="AX498" s="133"/>
      <c r="AY498" s="133"/>
      <c r="AZ498" s="133"/>
    </row>
    <row r="499" spans="2:52" s="116" customFormat="1" x14ac:dyDescent="0.2">
      <c r="B499" s="119"/>
      <c r="C499" s="119"/>
      <c r="D499" s="119"/>
      <c r="E499" s="119"/>
      <c r="F499" s="119"/>
      <c r="G499" s="119"/>
      <c r="H499" s="119"/>
      <c r="I499" s="119"/>
      <c r="J499" s="119"/>
      <c r="K499" s="118"/>
      <c r="L499" s="118"/>
      <c r="M499" s="117"/>
      <c r="N499" s="132"/>
      <c r="O499" s="141"/>
      <c r="P499" s="141"/>
      <c r="Q499" s="141"/>
      <c r="R499" s="141"/>
      <c r="S499" s="141"/>
      <c r="T499" s="141"/>
      <c r="U499" s="141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H499" s="133"/>
      <c r="AI499" s="133"/>
      <c r="AJ499" s="133"/>
      <c r="AK499" s="133"/>
      <c r="AL499" s="133"/>
      <c r="AM499" s="133"/>
      <c r="AN499" s="133"/>
      <c r="AO499" s="133"/>
      <c r="AP499" s="133"/>
      <c r="AQ499" s="133"/>
      <c r="AR499" s="133"/>
      <c r="AS499" s="133"/>
      <c r="AT499" s="133"/>
      <c r="AU499" s="133"/>
      <c r="AV499" s="133"/>
      <c r="AW499" s="133"/>
      <c r="AX499" s="133"/>
      <c r="AY499" s="133"/>
      <c r="AZ499" s="133"/>
    </row>
    <row r="500" spans="2:52" s="116" customFormat="1" x14ac:dyDescent="0.2">
      <c r="B500" s="119"/>
      <c r="C500" s="119"/>
      <c r="D500" s="119"/>
      <c r="E500" s="119"/>
      <c r="F500" s="119"/>
      <c r="G500" s="119"/>
      <c r="H500" s="119"/>
      <c r="I500" s="119"/>
      <c r="J500" s="119"/>
      <c r="K500" s="118"/>
      <c r="L500" s="118"/>
      <c r="M500" s="117"/>
      <c r="N500" s="132"/>
      <c r="O500" s="141"/>
      <c r="P500" s="141"/>
      <c r="Q500" s="141"/>
      <c r="R500" s="141"/>
      <c r="S500" s="141"/>
      <c r="T500" s="141"/>
      <c r="U500" s="141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H500" s="133"/>
      <c r="AI500" s="133"/>
      <c r="AJ500" s="133"/>
      <c r="AK500" s="133"/>
      <c r="AL500" s="133"/>
      <c r="AM500" s="133"/>
      <c r="AN500" s="133"/>
      <c r="AO500" s="133"/>
      <c r="AP500" s="133"/>
      <c r="AQ500" s="133"/>
      <c r="AR500" s="133"/>
      <c r="AS500" s="133"/>
      <c r="AT500" s="133"/>
      <c r="AU500" s="133"/>
      <c r="AV500" s="133"/>
      <c r="AW500" s="133"/>
      <c r="AX500" s="133"/>
      <c r="AY500" s="133"/>
      <c r="AZ500" s="133"/>
    </row>
    <row r="501" spans="2:52" s="116" customFormat="1" x14ac:dyDescent="0.2">
      <c r="B501" s="119"/>
      <c r="C501" s="119"/>
      <c r="D501" s="119"/>
      <c r="E501" s="119"/>
      <c r="F501" s="119"/>
      <c r="G501" s="119"/>
      <c r="H501" s="119"/>
      <c r="I501" s="119"/>
      <c r="J501" s="119"/>
      <c r="K501" s="118"/>
      <c r="L501" s="118"/>
      <c r="M501" s="117"/>
      <c r="N501" s="132"/>
      <c r="O501" s="141"/>
      <c r="P501" s="141"/>
      <c r="Q501" s="141"/>
      <c r="R501" s="141"/>
      <c r="S501" s="141"/>
      <c r="T501" s="141"/>
      <c r="U501" s="141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H501" s="133"/>
      <c r="AI501" s="133"/>
      <c r="AJ501" s="133"/>
      <c r="AK501" s="133"/>
      <c r="AL501" s="133"/>
      <c r="AM501" s="133"/>
      <c r="AN501" s="133"/>
      <c r="AO501" s="133"/>
      <c r="AP501" s="133"/>
      <c r="AQ501" s="133"/>
      <c r="AR501" s="133"/>
      <c r="AS501" s="133"/>
      <c r="AT501" s="133"/>
      <c r="AU501" s="133"/>
      <c r="AV501" s="133"/>
      <c r="AW501" s="133"/>
      <c r="AX501" s="133"/>
      <c r="AY501" s="133"/>
      <c r="AZ501" s="133"/>
    </row>
    <row r="502" spans="2:52" s="116" customFormat="1" x14ac:dyDescent="0.2">
      <c r="B502" s="119"/>
      <c r="C502" s="119"/>
      <c r="D502" s="119"/>
      <c r="E502" s="119"/>
      <c r="F502" s="119"/>
      <c r="G502" s="119"/>
      <c r="H502" s="119"/>
      <c r="I502" s="119"/>
      <c r="J502" s="119"/>
      <c r="K502" s="118"/>
      <c r="L502" s="118"/>
      <c r="M502" s="117"/>
      <c r="N502" s="132"/>
      <c r="O502" s="141"/>
      <c r="P502" s="141"/>
      <c r="Q502" s="141"/>
      <c r="R502" s="141"/>
      <c r="S502" s="141"/>
      <c r="T502" s="141"/>
      <c r="U502" s="141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H502" s="133"/>
      <c r="AI502" s="133"/>
      <c r="AJ502" s="133"/>
      <c r="AK502" s="133"/>
      <c r="AL502" s="133"/>
      <c r="AM502" s="133"/>
      <c r="AN502" s="133"/>
      <c r="AO502" s="133"/>
      <c r="AP502" s="133"/>
      <c r="AQ502" s="133"/>
      <c r="AR502" s="133"/>
      <c r="AS502" s="133"/>
      <c r="AT502" s="133"/>
      <c r="AU502" s="133"/>
      <c r="AV502" s="133"/>
      <c r="AW502" s="133"/>
      <c r="AX502" s="133"/>
      <c r="AY502" s="133"/>
      <c r="AZ502" s="133"/>
    </row>
    <row r="503" spans="2:52" s="116" customFormat="1" x14ac:dyDescent="0.2">
      <c r="B503" s="119"/>
      <c r="C503" s="119"/>
      <c r="D503" s="119"/>
      <c r="E503" s="119"/>
      <c r="F503" s="119"/>
      <c r="G503" s="119"/>
      <c r="H503" s="119"/>
      <c r="I503" s="119"/>
      <c r="J503" s="119"/>
      <c r="K503" s="118"/>
      <c r="L503" s="118"/>
      <c r="M503" s="117"/>
      <c r="N503" s="132"/>
      <c r="O503" s="141"/>
      <c r="P503" s="141"/>
      <c r="Q503" s="141"/>
      <c r="R503" s="141"/>
      <c r="S503" s="141"/>
      <c r="T503" s="141"/>
      <c r="U503" s="141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H503" s="133"/>
      <c r="AI503" s="133"/>
      <c r="AJ503" s="133"/>
      <c r="AK503" s="133"/>
      <c r="AL503" s="133"/>
      <c r="AM503" s="133"/>
      <c r="AN503" s="133"/>
      <c r="AO503" s="133"/>
      <c r="AP503" s="133"/>
      <c r="AQ503" s="133"/>
      <c r="AR503" s="133"/>
      <c r="AS503" s="133"/>
      <c r="AT503" s="133"/>
      <c r="AU503" s="133"/>
      <c r="AV503" s="133"/>
      <c r="AW503" s="133"/>
      <c r="AX503" s="133"/>
      <c r="AY503" s="133"/>
      <c r="AZ503" s="133"/>
    </row>
    <row r="504" spans="2:52" s="116" customFormat="1" x14ac:dyDescent="0.2">
      <c r="B504" s="119"/>
      <c r="C504" s="119"/>
      <c r="D504" s="119"/>
      <c r="E504" s="119"/>
      <c r="F504" s="119"/>
      <c r="G504" s="119"/>
      <c r="H504" s="119"/>
      <c r="I504" s="119"/>
      <c r="J504" s="119"/>
      <c r="K504" s="118"/>
      <c r="L504" s="118"/>
      <c r="M504" s="117"/>
      <c r="N504" s="132"/>
      <c r="O504" s="141"/>
      <c r="P504" s="141"/>
      <c r="Q504" s="141"/>
      <c r="R504" s="141"/>
      <c r="S504" s="141"/>
      <c r="T504" s="141"/>
      <c r="U504" s="141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H504" s="133"/>
      <c r="AI504" s="133"/>
      <c r="AJ504" s="133"/>
      <c r="AK504" s="133"/>
      <c r="AL504" s="133"/>
      <c r="AM504" s="133"/>
      <c r="AN504" s="133"/>
      <c r="AO504" s="133"/>
      <c r="AP504" s="133"/>
      <c r="AQ504" s="133"/>
      <c r="AR504" s="133"/>
      <c r="AS504" s="133"/>
      <c r="AT504" s="133"/>
      <c r="AU504" s="133"/>
      <c r="AV504" s="133"/>
      <c r="AW504" s="133"/>
      <c r="AX504" s="133"/>
      <c r="AY504" s="133"/>
      <c r="AZ504" s="133"/>
    </row>
    <row r="505" spans="2:52" s="116" customFormat="1" x14ac:dyDescent="0.2">
      <c r="B505" s="119"/>
      <c r="C505" s="119"/>
      <c r="D505" s="119"/>
      <c r="E505" s="119"/>
      <c r="F505" s="119"/>
      <c r="G505" s="119"/>
      <c r="H505" s="119"/>
      <c r="I505" s="119"/>
      <c r="J505" s="119"/>
      <c r="K505" s="118"/>
      <c r="L505" s="118"/>
      <c r="M505" s="117"/>
      <c r="N505" s="132"/>
      <c r="O505" s="141"/>
      <c r="P505" s="141"/>
      <c r="Q505" s="141"/>
      <c r="R505" s="141"/>
      <c r="S505" s="141"/>
      <c r="T505" s="141"/>
      <c r="U505" s="141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H505" s="133"/>
      <c r="AI505" s="133"/>
      <c r="AJ505" s="133"/>
      <c r="AK505" s="133"/>
      <c r="AL505" s="133"/>
      <c r="AM505" s="133"/>
      <c r="AN505" s="133"/>
      <c r="AO505" s="133"/>
      <c r="AP505" s="133"/>
      <c r="AQ505" s="133"/>
      <c r="AR505" s="133"/>
      <c r="AS505" s="133"/>
      <c r="AT505" s="133"/>
      <c r="AU505" s="133"/>
      <c r="AV505" s="133"/>
      <c r="AW505" s="133"/>
      <c r="AX505" s="133"/>
      <c r="AY505" s="133"/>
      <c r="AZ505" s="133"/>
    </row>
    <row r="506" spans="2:52" s="116" customFormat="1" x14ac:dyDescent="0.2">
      <c r="B506" s="119"/>
      <c r="C506" s="119"/>
      <c r="D506" s="119"/>
      <c r="E506" s="119"/>
      <c r="F506" s="119"/>
      <c r="G506" s="119"/>
      <c r="H506" s="119"/>
      <c r="I506" s="119"/>
      <c r="J506" s="119"/>
      <c r="K506" s="118"/>
      <c r="L506" s="118"/>
      <c r="M506" s="117"/>
      <c r="N506" s="132"/>
      <c r="O506" s="141"/>
      <c r="P506" s="141"/>
      <c r="Q506" s="141"/>
      <c r="R506" s="141"/>
      <c r="S506" s="141"/>
      <c r="T506" s="141"/>
      <c r="U506" s="141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H506" s="133"/>
      <c r="AI506" s="133"/>
      <c r="AJ506" s="133"/>
      <c r="AK506" s="133"/>
      <c r="AL506" s="133"/>
      <c r="AM506" s="133"/>
      <c r="AN506" s="133"/>
      <c r="AO506" s="133"/>
      <c r="AP506" s="133"/>
      <c r="AQ506" s="133"/>
      <c r="AR506" s="133"/>
      <c r="AS506" s="133"/>
      <c r="AT506" s="133"/>
      <c r="AU506" s="133"/>
      <c r="AV506" s="133"/>
      <c r="AW506" s="133"/>
      <c r="AX506" s="133"/>
      <c r="AY506" s="133"/>
      <c r="AZ506" s="133"/>
    </row>
    <row r="507" spans="2:52" s="116" customFormat="1" x14ac:dyDescent="0.2">
      <c r="B507" s="119"/>
      <c r="C507" s="119"/>
      <c r="D507" s="119"/>
      <c r="E507" s="119"/>
      <c r="F507" s="119"/>
      <c r="G507" s="119"/>
      <c r="H507" s="119"/>
      <c r="I507" s="119"/>
      <c r="J507" s="119"/>
      <c r="K507" s="118"/>
      <c r="L507" s="118"/>
      <c r="M507" s="117"/>
      <c r="N507" s="132"/>
      <c r="O507" s="141"/>
      <c r="P507" s="141"/>
      <c r="Q507" s="141"/>
      <c r="R507" s="141"/>
      <c r="S507" s="141"/>
      <c r="T507" s="141"/>
      <c r="U507" s="141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H507" s="133"/>
      <c r="AI507" s="133"/>
      <c r="AJ507" s="133"/>
      <c r="AK507" s="133"/>
      <c r="AL507" s="133"/>
      <c r="AM507" s="133"/>
      <c r="AN507" s="133"/>
      <c r="AO507" s="133"/>
      <c r="AP507" s="133"/>
      <c r="AQ507" s="133"/>
      <c r="AR507" s="133"/>
      <c r="AS507" s="133"/>
      <c r="AT507" s="133"/>
      <c r="AU507" s="133"/>
      <c r="AV507" s="133"/>
      <c r="AW507" s="133"/>
      <c r="AX507" s="133"/>
      <c r="AY507" s="133"/>
      <c r="AZ507" s="133"/>
    </row>
    <row r="508" spans="2:52" s="116" customFormat="1" x14ac:dyDescent="0.2">
      <c r="B508" s="119"/>
      <c r="C508" s="119"/>
      <c r="D508" s="119"/>
      <c r="E508" s="119"/>
      <c r="F508" s="119"/>
      <c r="G508" s="119"/>
      <c r="H508" s="119"/>
      <c r="I508" s="119"/>
      <c r="J508" s="119"/>
      <c r="K508" s="118"/>
      <c r="L508" s="118"/>
      <c r="M508" s="117"/>
      <c r="N508" s="132"/>
      <c r="O508" s="141"/>
      <c r="P508" s="141"/>
      <c r="Q508" s="141"/>
      <c r="R508" s="141"/>
      <c r="S508" s="141"/>
      <c r="T508" s="141"/>
      <c r="U508" s="141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H508" s="133"/>
      <c r="AI508" s="133"/>
      <c r="AJ508" s="133"/>
      <c r="AK508" s="133"/>
      <c r="AL508" s="133"/>
      <c r="AM508" s="133"/>
      <c r="AN508" s="133"/>
      <c r="AO508" s="133"/>
      <c r="AP508" s="133"/>
      <c r="AQ508" s="133"/>
      <c r="AR508" s="133"/>
      <c r="AS508" s="133"/>
      <c r="AT508" s="133"/>
      <c r="AU508" s="133"/>
      <c r="AV508" s="133"/>
      <c r="AW508" s="133"/>
      <c r="AX508" s="133"/>
      <c r="AY508" s="133"/>
      <c r="AZ508" s="133"/>
    </row>
    <row r="509" spans="2:52" s="116" customFormat="1" x14ac:dyDescent="0.2">
      <c r="B509" s="119"/>
      <c r="C509" s="119"/>
      <c r="D509" s="119"/>
      <c r="E509" s="119"/>
      <c r="F509" s="119"/>
      <c r="G509" s="119"/>
      <c r="H509" s="119"/>
      <c r="I509" s="119"/>
      <c r="J509" s="119"/>
      <c r="K509" s="118"/>
      <c r="L509" s="118"/>
      <c r="M509" s="117"/>
      <c r="N509" s="132"/>
      <c r="O509" s="141"/>
      <c r="P509" s="141"/>
      <c r="Q509" s="141"/>
      <c r="R509" s="141"/>
      <c r="S509" s="141"/>
      <c r="T509" s="141"/>
      <c r="U509" s="141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H509" s="133"/>
      <c r="AI509" s="133"/>
      <c r="AJ509" s="133"/>
      <c r="AK509" s="133"/>
      <c r="AL509" s="133"/>
      <c r="AM509" s="133"/>
      <c r="AN509" s="133"/>
      <c r="AO509" s="133"/>
      <c r="AP509" s="133"/>
      <c r="AQ509" s="133"/>
      <c r="AR509" s="133"/>
      <c r="AS509" s="133"/>
      <c r="AT509" s="133"/>
      <c r="AU509" s="133"/>
      <c r="AV509" s="133"/>
      <c r="AW509" s="133"/>
      <c r="AX509" s="133"/>
      <c r="AY509" s="133"/>
      <c r="AZ509" s="133"/>
    </row>
    <row r="510" spans="2:52" s="116" customFormat="1" x14ac:dyDescent="0.2">
      <c r="B510" s="119"/>
      <c r="C510" s="119"/>
      <c r="D510" s="119"/>
      <c r="E510" s="119"/>
      <c r="F510" s="119"/>
      <c r="G510" s="119"/>
      <c r="H510" s="119"/>
      <c r="I510" s="119"/>
      <c r="J510" s="119"/>
      <c r="K510" s="118"/>
      <c r="L510" s="118"/>
      <c r="M510" s="117"/>
      <c r="N510" s="132"/>
      <c r="O510" s="141"/>
      <c r="P510" s="141"/>
      <c r="Q510" s="141"/>
      <c r="R510" s="141"/>
      <c r="S510" s="141"/>
      <c r="T510" s="141"/>
      <c r="U510" s="141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H510" s="133"/>
      <c r="AI510" s="133"/>
      <c r="AJ510" s="133"/>
      <c r="AK510" s="133"/>
      <c r="AL510" s="133"/>
      <c r="AM510" s="133"/>
      <c r="AN510" s="133"/>
      <c r="AO510" s="133"/>
      <c r="AP510" s="133"/>
      <c r="AQ510" s="133"/>
      <c r="AR510" s="133"/>
      <c r="AS510" s="133"/>
      <c r="AT510" s="133"/>
      <c r="AU510" s="133"/>
      <c r="AV510" s="133"/>
      <c r="AW510" s="133"/>
      <c r="AX510" s="133"/>
      <c r="AY510" s="133"/>
      <c r="AZ510" s="133"/>
    </row>
    <row r="511" spans="2:52" s="116" customFormat="1" x14ac:dyDescent="0.2">
      <c r="B511" s="119"/>
      <c r="C511" s="119"/>
      <c r="D511" s="119"/>
      <c r="E511" s="119"/>
      <c r="F511" s="119"/>
      <c r="G511" s="119"/>
      <c r="H511" s="119"/>
      <c r="I511" s="119"/>
      <c r="J511" s="119"/>
      <c r="K511" s="118"/>
      <c r="L511" s="118"/>
      <c r="M511" s="117"/>
      <c r="N511" s="132"/>
      <c r="O511" s="141"/>
      <c r="P511" s="141"/>
      <c r="Q511" s="141"/>
      <c r="R511" s="141"/>
      <c r="S511" s="141"/>
      <c r="T511" s="141"/>
      <c r="U511" s="141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H511" s="133"/>
      <c r="AI511" s="133"/>
      <c r="AJ511" s="133"/>
      <c r="AK511" s="133"/>
      <c r="AL511" s="133"/>
      <c r="AM511" s="133"/>
      <c r="AN511" s="133"/>
      <c r="AO511" s="133"/>
      <c r="AP511" s="133"/>
      <c r="AQ511" s="133"/>
      <c r="AR511" s="133"/>
      <c r="AS511" s="133"/>
      <c r="AT511" s="133"/>
      <c r="AU511" s="133"/>
      <c r="AV511" s="133"/>
      <c r="AW511" s="133"/>
      <c r="AX511" s="133"/>
      <c r="AY511" s="133"/>
      <c r="AZ511" s="133"/>
    </row>
    <row r="512" spans="2:52" s="116" customFormat="1" x14ac:dyDescent="0.2">
      <c r="B512" s="119"/>
      <c r="C512" s="119"/>
      <c r="D512" s="119"/>
      <c r="E512" s="119"/>
      <c r="F512" s="119"/>
      <c r="G512" s="119"/>
      <c r="H512" s="119"/>
      <c r="I512" s="119"/>
      <c r="J512" s="119"/>
      <c r="K512" s="118"/>
      <c r="L512" s="118"/>
      <c r="M512" s="117"/>
      <c r="N512" s="132"/>
      <c r="O512" s="141"/>
      <c r="P512" s="141"/>
      <c r="Q512" s="141"/>
      <c r="R512" s="141"/>
      <c r="S512" s="141"/>
      <c r="T512" s="141"/>
      <c r="U512" s="141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H512" s="133"/>
      <c r="AI512" s="133"/>
      <c r="AJ512" s="133"/>
      <c r="AK512" s="133"/>
      <c r="AL512" s="133"/>
      <c r="AM512" s="133"/>
      <c r="AN512" s="133"/>
      <c r="AO512" s="133"/>
      <c r="AP512" s="133"/>
      <c r="AQ512" s="133"/>
      <c r="AR512" s="133"/>
      <c r="AS512" s="133"/>
      <c r="AT512" s="133"/>
      <c r="AU512" s="133"/>
      <c r="AV512" s="133"/>
      <c r="AW512" s="133"/>
      <c r="AX512" s="133"/>
      <c r="AY512" s="133"/>
      <c r="AZ512" s="133"/>
    </row>
    <row r="513" spans="2:52" s="116" customFormat="1" x14ac:dyDescent="0.2">
      <c r="B513" s="119"/>
      <c r="C513" s="119"/>
      <c r="D513" s="119"/>
      <c r="E513" s="119"/>
      <c r="F513" s="119"/>
      <c r="G513" s="119"/>
      <c r="H513" s="119"/>
      <c r="I513" s="119"/>
      <c r="J513" s="119"/>
      <c r="K513" s="118"/>
      <c r="L513" s="118"/>
      <c r="M513" s="117"/>
      <c r="N513" s="132"/>
      <c r="O513" s="141"/>
      <c r="P513" s="141"/>
      <c r="Q513" s="141"/>
      <c r="R513" s="141"/>
      <c r="S513" s="141"/>
      <c r="T513" s="141"/>
      <c r="U513" s="141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H513" s="133"/>
      <c r="AI513" s="133"/>
      <c r="AJ513" s="133"/>
      <c r="AK513" s="133"/>
      <c r="AL513" s="133"/>
      <c r="AM513" s="133"/>
      <c r="AN513" s="133"/>
      <c r="AO513" s="133"/>
      <c r="AP513" s="133"/>
      <c r="AQ513" s="133"/>
      <c r="AR513" s="133"/>
      <c r="AS513" s="133"/>
      <c r="AT513" s="133"/>
      <c r="AU513" s="133"/>
      <c r="AV513" s="133"/>
      <c r="AW513" s="133"/>
      <c r="AX513" s="133"/>
      <c r="AY513" s="133"/>
      <c r="AZ513" s="133"/>
    </row>
    <row r="514" spans="2:52" s="116" customFormat="1" x14ac:dyDescent="0.2">
      <c r="B514" s="119"/>
      <c r="C514" s="119"/>
      <c r="D514" s="119"/>
      <c r="E514" s="119"/>
      <c r="F514" s="119"/>
      <c r="G514" s="119"/>
      <c r="H514" s="119"/>
      <c r="I514" s="119"/>
      <c r="J514" s="119"/>
      <c r="K514" s="118"/>
      <c r="L514" s="118"/>
      <c r="M514" s="117"/>
      <c r="N514" s="132"/>
      <c r="O514" s="141"/>
      <c r="P514" s="141"/>
      <c r="Q514" s="141"/>
      <c r="R514" s="141"/>
      <c r="S514" s="141"/>
      <c r="T514" s="141"/>
      <c r="U514" s="141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H514" s="133"/>
      <c r="AI514" s="133"/>
      <c r="AJ514" s="133"/>
      <c r="AK514" s="133"/>
      <c r="AL514" s="133"/>
      <c r="AM514" s="133"/>
      <c r="AN514" s="133"/>
      <c r="AO514" s="133"/>
      <c r="AP514" s="133"/>
      <c r="AQ514" s="133"/>
      <c r="AR514" s="133"/>
      <c r="AS514" s="133"/>
      <c r="AT514" s="133"/>
      <c r="AU514" s="133"/>
      <c r="AV514" s="133"/>
      <c r="AW514" s="133"/>
      <c r="AX514" s="133"/>
      <c r="AY514" s="133"/>
      <c r="AZ514" s="133"/>
    </row>
    <row r="515" spans="2:52" s="116" customFormat="1" x14ac:dyDescent="0.2">
      <c r="B515" s="119"/>
      <c r="C515" s="119"/>
      <c r="D515" s="119"/>
      <c r="E515" s="119"/>
      <c r="F515" s="119"/>
      <c r="G515" s="119"/>
      <c r="H515" s="119"/>
      <c r="I515" s="119"/>
      <c r="J515" s="119"/>
      <c r="K515" s="118"/>
      <c r="L515" s="118"/>
      <c r="M515" s="117"/>
      <c r="N515" s="132"/>
      <c r="O515" s="141"/>
      <c r="P515" s="141"/>
      <c r="Q515" s="141"/>
      <c r="R515" s="141"/>
      <c r="S515" s="141"/>
      <c r="T515" s="141"/>
      <c r="U515" s="141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H515" s="133"/>
      <c r="AI515" s="133"/>
      <c r="AJ515" s="133"/>
      <c r="AK515" s="133"/>
      <c r="AL515" s="133"/>
      <c r="AM515" s="133"/>
      <c r="AN515" s="133"/>
      <c r="AO515" s="133"/>
      <c r="AP515" s="133"/>
      <c r="AQ515" s="133"/>
      <c r="AR515" s="133"/>
      <c r="AS515" s="133"/>
      <c r="AT515" s="133"/>
      <c r="AU515" s="133"/>
      <c r="AV515" s="133"/>
      <c r="AW515" s="133"/>
      <c r="AX515" s="133"/>
      <c r="AY515" s="133"/>
      <c r="AZ515" s="133"/>
    </row>
    <row r="516" spans="2:52" s="116" customFormat="1" x14ac:dyDescent="0.2">
      <c r="B516" s="119"/>
      <c r="C516" s="119"/>
      <c r="D516" s="119"/>
      <c r="E516" s="119"/>
      <c r="F516" s="119"/>
      <c r="G516" s="119"/>
      <c r="H516" s="119"/>
      <c r="I516" s="119"/>
      <c r="J516" s="119"/>
      <c r="K516" s="118"/>
      <c r="L516" s="118"/>
      <c r="M516" s="117"/>
      <c r="N516" s="132"/>
      <c r="O516" s="141"/>
      <c r="P516" s="141"/>
      <c r="Q516" s="141"/>
      <c r="R516" s="141"/>
      <c r="S516" s="141"/>
      <c r="T516" s="141"/>
      <c r="U516" s="141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H516" s="133"/>
      <c r="AI516" s="133"/>
      <c r="AJ516" s="133"/>
      <c r="AK516" s="133"/>
      <c r="AL516" s="133"/>
      <c r="AM516" s="133"/>
      <c r="AN516" s="133"/>
      <c r="AO516" s="133"/>
      <c r="AP516" s="133"/>
      <c r="AQ516" s="133"/>
      <c r="AR516" s="133"/>
      <c r="AS516" s="133"/>
      <c r="AT516" s="133"/>
      <c r="AU516" s="133"/>
      <c r="AV516" s="133"/>
      <c r="AW516" s="133"/>
      <c r="AX516" s="133"/>
      <c r="AY516" s="133"/>
      <c r="AZ516" s="133"/>
    </row>
    <row r="517" spans="2:52" s="116" customFormat="1" x14ac:dyDescent="0.2">
      <c r="B517" s="119"/>
      <c r="C517" s="119"/>
      <c r="D517" s="119"/>
      <c r="E517" s="119"/>
      <c r="F517" s="119"/>
      <c r="G517" s="119"/>
      <c r="H517" s="119"/>
      <c r="I517" s="119"/>
      <c r="J517" s="119"/>
      <c r="K517" s="118"/>
      <c r="L517" s="118"/>
      <c r="M517" s="117"/>
      <c r="N517" s="132"/>
      <c r="O517" s="141"/>
      <c r="P517" s="141"/>
      <c r="Q517" s="141"/>
      <c r="R517" s="141"/>
      <c r="S517" s="141"/>
      <c r="T517" s="141"/>
      <c r="U517" s="141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  <c r="AF517" s="133"/>
      <c r="AG517" s="133"/>
      <c r="AH517" s="133"/>
      <c r="AI517" s="133"/>
      <c r="AJ517" s="133"/>
      <c r="AK517" s="133"/>
      <c r="AL517" s="133"/>
      <c r="AM517" s="133"/>
      <c r="AN517" s="133"/>
      <c r="AO517" s="133"/>
      <c r="AP517" s="133"/>
      <c r="AQ517" s="133"/>
      <c r="AR517" s="133"/>
      <c r="AS517" s="133"/>
      <c r="AT517" s="133"/>
      <c r="AU517" s="133"/>
      <c r="AV517" s="133"/>
      <c r="AW517" s="133"/>
      <c r="AX517" s="133"/>
      <c r="AY517" s="133"/>
      <c r="AZ517" s="133"/>
    </row>
    <row r="518" spans="2:52" s="116" customFormat="1" x14ac:dyDescent="0.2">
      <c r="B518" s="119"/>
      <c r="C518" s="119"/>
      <c r="D518" s="119"/>
      <c r="E518" s="119"/>
      <c r="F518" s="119"/>
      <c r="G518" s="119"/>
      <c r="H518" s="119"/>
      <c r="I518" s="119"/>
      <c r="J518" s="119"/>
      <c r="K518" s="118"/>
      <c r="L518" s="118"/>
      <c r="M518" s="117"/>
      <c r="N518" s="132"/>
      <c r="O518" s="141"/>
      <c r="P518" s="141"/>
      <c r="Q518" s="141"/>
      <c r="R518" s="141"/>
      <c r="S518" s="141"/>
      <c r="T518" s="141"/>
      <c r="U518" s="141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  <c r="AF518" s="133"/>
      <c r="AG518" s="133"/>
      <c r="AH518" s="133"/>
      <c r="AI518" s="133"/>
      <c r="AJ518" s="133"/>
      <c r="AK518" s="133"/>
      <c r="AL518" s="133"/>
      <c r="AM518" s="133"/>
      <c r="AN518" s="133"/>
      <c r="AO518" s="133"/>
      <c r="AP518" s="133"/>
      <c r="AQ518" s="133"/>
      <c r="AR518" s="133"/>
      <c r="AS518" s="133"/>
      <c r="AT518" s="133"/>
      <c r="AU518" s="133"/>
      <c r="AV518" s="133"/>
      <c r="AW518" s="133"/>
      <c r="AX518" s="133"/>
      <c r="AY518" s="133"/>
      <c r="AZ518" s="133"/>
    </row>
    <row r="519" spans="2:52" s="116" customFormat="1" x14ac:dyDescent="0.2">
      <c r="B519" s="119"/>
      <c r="C519" s="119"/>
      <c r="D519" s="119"/>
      <c r="E519" s="119"/>
      <c r="F519" s="119"/>
      <c r="G519" s="119"/>
      <c r="H519" s="119"/>
      <c r="I519" s="119"/>
      <c r="J519" s="119"/>
      <c r="K519" s="118"/>
      <c r="L519" s="118"/>
      <c r="M519" s="117"/>
      <c r="N519" s="132"/>
      <c r="O519" s="141"/>
      <c r="P519" s="141"/>
      <c r="Q519" s="141"/>
      <c r="R519" s="141"/>
      <c r="S519" s="141"/>
      <c r="T519" s="141"/>
      <c r="U519" s="141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  <c r="AF519" s="133"/>
      <c r="AG519" s="133"/>
      <c r="AH519" s="133"/>
      <c r="AI519" s="133"/>
      <c r="AJ519" s="133"/>
      <c r="AK519" s="133"/>
      <c r="AL519" s="133"/>
      <c r="AM519" s="133"/>
      <c r="AN519" s="133"/>
      <c r="AO519" s="133"/>
      <c r="AP519" s="133"/>
      <c r="AQ519" s="133"/>
      <c r="AR519" s="133"/>
      <c r="AS519" s="133"/>
      <c r="AT519" s="133"/>
      <c r="AU519" s="133"/>
      <c r="AV519" s="133"/>
      <c r="AW519" s="133"/>
      <c r="AX519" s="133"/>
      <c r="AY519" s="133"/>
      <c r="AZ519" s="133"/>
    </row>
    <row r="520" spans="2:52" s="116" customFormat="1" x14ac:dyDescent="0.2">
      <c r="B520" s="119"/>
      <c r="C520" s="119"/>
      <c r="D520" s="119"/>
      <c r="E520" s="119"/>
      <c r="F520" s="119"/>
      <c r="G520" s="119"/>
      <c r="H520" s="119"/>
      <c r="I520" s="119"/>
      <c r="J520" s="119"/>
      <c r="K520" s="118"/>
      <c r="L520" s="118"/>
      <c r="M520" s="117"/>
      <c r="N520" s="132"/>
      <c r="O520" s="141"/>
      <c r="P520" s="141"/>
      <c r="Q520" s="141"/>
      <c r="R520" s="141"/>
      <c r="S520" s="141"/>
      <c r="T520" s="141"/>
      <c r="U520" s="141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  <c r="AF520" s="133"/>
      <c r="AG520" s="133"/>
      <c r="AH520" s="133"/>
      <c r="AI520" s="133"/>
      <c r="AJ520" s="133"/>
      <c r="AK520" s="133"/>
      <c r="AL520" s="133"/>
      <c r="AM520" s="133"/>
      <c r="AN520" s="133"/>
      <c r="AO520" s="133"/>
      <c r="AP520" s="133"/>
      <c r="AQ520" s="133"/>
      <c r="AR520" s="133"/>
      <c r="AS520" s="133"/>
      <c r="AT520" s="133"/>
      <c r="AU520" s="133"/>
      <c r="AV520" s="133"/>
      <c r="AW520" s="133"/>
      <c r="AX520" s="133"/>
      <c r="AY520" s="133"/>
      <c r="AZ520" s="133"/>
    </row>
    <row r="521" spans="2:52" s="116" customFormat="1" x14ac:dyDescent="0.2">
      <c r="B521" s="119"/>
      <c r="C521" s="119"/>
      <c r="D521" s="119"/>
      <c r="E521" s="119"/>
      <c r="F521" s="119"/>
      <c r="G521" s="119"/>
      <c r="H521" s="119"/>
      <c r="I521" s="119"/>
      <c r="J521" s="119"/>
      <c r="K521" s="118"/>
      <c r="L521" s="118"/>
      <c r="M521" s="117"/>
      <c r="N521" s="132"/>
      <c r="O521" s="141"/>
      <c r="P521" s="141"/>
      <c r="Q521" s="141"/>
      <c r="R521" s="141"/>
      <c r="S521" s="141"/>
      <c r="T521" s="141"/>
      <c r="U521" s="141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  <c r="AF521" s="133"/>
      <c r="AG521" s="133"/>
      <c r="AH521" s="133"/>
      <c r="AI521" s="133"/>
      <c r="AJ521" s="133"/>
      <c r="AK521" s="133"/>
      <c r="AL521" s="133"/>
      <c r="AM521" s="133"/>
      <c r="AN521" s="133"/>
      <c r="AO521" s="133"/>
      <c r="AP521" s="133"/>
      <c r="AQ521" s="133"/>
      <c r="AR521" s="133"/>
      <c r="AS521" s="133"/>
      <c r="AT521" s="133"/>
      <c r="AU521" s="133"/>
      <c r="AV521" s="133"/>
      <c r="AW521" s="133"/>
      <c r="AX521" s="133"/>
      <c r="AY521" s="133"/>
      <c r="AZ521" s="133"/>
    </row>
    <row r="522" spans="2:52" s="116" customFormat="1" x14ac:dyDescent="0.2">
      <c r="B522" s="119"/>
      <c r="C522" s="119"/>
      <c r="D522" s="119"/>
      <c r="E522" s="119"/>
      <c r="F522" s="119"/>
      <c r="G522" s="119"/>
      <c r="H522" s="119"/>
      <c r="I522" s="119"/>
      <c r="J522" s="119"/>
      <c r="K522" s="118"/>
      <c r="L522" s="118"/>
      <c r="M522" s="117"/>
      <c r="N522" s="132"/>
      <c r="O522" s="141"/>
      <c r="P522" s="141"/>
      <c r="Q522" s="141"/>
      <c r="R522" s="141"/>
      <c r="S522" s="141"/>
      <c r="T522" s="141"/>
      <c r="U522" s="141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  <c r="AF522" s="133"/>
      <c r="AG522" s="133"/>
      <c r="AH522" s="133"/>
      <c r="AI522" s="133"/>
      <c r="AJ522" s="133"/>
      <c r="AK522" s="133"/>
      <c r="AL522" s="133"/>
      <c r="AM522" s="133"/>
      <c r="AN522" s="133"/>
      <c r="AO522" s="133"/>
      <c r="AP522" s="133"/>
      <c r="AQ522" s="133"/>
      <c r="AR522" s="133"/>
      <c r="AS522" s="133"/>
      <c r="AT522" s="133"/>
      <c r="AU522" s="133"/>
      <c r="AV522" s="133"/>
      <c r="AW522" s="133"/>
      <c r="AX522" s="133"/>
      <c r="AY522" s="133"/>
      <c r="AZ522" s="133"/>
    </row>
    <row r="523" spans="2:52" s="116" customFormat="1" x14ac:dyDescent="0.2">
      <c r="B523" s="119"/>
      <c r="C523" s="119"/>
      <c r="D523" s="119"/>
      <c r="E523" s="119"/>
      <c r="F523" s="119"/>
      <c r="G523" s="119"/>
      <c r="H523" s="119"/>
      <c r="I523" s="119"/>
      <c r="J523" s="119"/>
      <c r="K523" s="118"/>
      <c r="L523" s="118"/>
      <c r="M523" s="117"/>
      <c r="N523" s="132"/>
      <c r="O523" s="141"/>
      <c r="P523" s="141"/>
      <c r="Q523" s="141"/>
      <c r="R523" s="141"/>
      <c r="S523" s="141"/>
      <c r="T523" s="141"/>
      <c r="U523" s="141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  <c r="AF523" s="133"/>
      <c r="AG523" s="133"/>
      <c r="AH523" s="133"/>
      <c r="AI523" s="133"/>
      <c r="AJ523" s="133"/>
      <c r="AK523" s="133"/>
      <c r="AL523" s="133"/>
      <c r="AM523" s="133"/>
      <c r="AN523" s="133"/>
      <c r="AO523" s="133"/>
      <c r="AP523" s="133"/>
      <c r="AQ523" s="133"/>
      <c r="AR523" s="133"/>
      <c r="AS523" s="133"/>
      <c r="AT523" s="133"/>
      <c r="AU523" s="133"/>
      <c r="AV523" s="133"/>
      <c r="AW523" s="133"/>
      <c r="AX523" s="133"/>
      <c r="AY523" s="133"/>
      <c r="AZ523" s="133"/>
    </row>
    <row r="524" spans="2:52" s="116" customFormat="1" x14ac:dyDescent="0.2">
      <c r="B524" s="119"/>
      <c r="C524" s="119"/>
      <c r="D524" s="119"/>
      <c r="E524" s="119"/>
      <c r="F524" s="119"/>
      <c r="G524" s="119"/>
      <c r="H524" s="119"/>
      <c r="I524" s="119"/>
      <c r="J524" s="119"/>
      <c r="K524" s="118"/>
      <c r="L524" s="118"/>
      <c r="M524" s="117"/>
      <c r="N524" s="132"/>
      <c r="O524" s="141"/>
      <c r="P524" s="141"/>
      <c r="Q524" s="141"/>
      <c r="R524" s="141"/>
      <c r="S524" s="141"/>
      <c r="T524" s="141"/>
      <c r="U524" s="141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  <c r="AF524" s="133"/>
      <c r="AG524" s="133"/>
      <c r="AH524" s="133"/>
      <c r="AI524" s="133"/>
      <c r="AJ524" s="133"/>
      <c r="AK524" s="133"/>
      <c r="AL524" s="133"/>
      <c r="AM524" s="133"/>
      <c r="AN524" s="133"/>
      <c r="AO524" s="133"/>
      <c r="AP524" s="133"/>
      <c r="AQ524" s="133"/>
      <c r="AR524" s="133"/>
      <c r="AS524" s="133"/>
      <c r="AT524" s="133"/>
      <c r="AU524" s="133"/>
      <c r="AV524" s="133"/>
      <c r="AW524" s="133"/>
      <c r="AX524" s="133"/>
      <c r="AY524" s="133"/>
      <c r="AZ524" s="133"/>
    </row>
    <row r="525" spans="2:52" s="116" customFormat="1" x14ac:dyDescent="0.2">
      <c r="B525" s="119"/>
      <c r="C525" s="119"/>
      <c r="D525" s="119"/>
      <c r="E525" s="119"/>
      <c r="F525" s="119"/>
      <c r="G525" s="119"/>
      <c r="H525" s="119"/>
      <c r="I525" s="119"/>
      <c r="J525" s="119"/>
      <c r="K525" s="118"/>
      <c r="L525" s="118"/>
      <c r="M525" s="117"/>
      <c r="N525" s="132"/>
      <c r="O525" s="141"/>
      <c r="P525" s="141"/>
      <c r="Q525" s="141"/>
      <c r="R525" s="141"/>
      <c r="S525" s="141"/>
      <c r="T525" s="141"/>
      <c r="U525" s="141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  <c r="AF525" s="133"/>
      <c r="AG525" s="133"/>
      <c r="AH525" s="133"/>
      <c r="AI525" s="133"/>
      <c r="AJ525" s="133"/>
      <c r="AK525" s="133"/>
      <c r="AL525" s="133"/>
      <c r="AM525" s="133"/>
      <c r="AN525" s="133"/>
      <c r="AO525" s="133"/>
      <c r="AP525" s="133"/>
      <c r="AQ525" s="133"/>
      <c r="AR525" s="133"/>
      <c r="AS525" s="133"/>
      <c r="AT525" s="133"/>
      <c r="AU525" s="133"/>
      <c r="AV525" s="133"/>
      <c r="AW525" s="133"/>
      <c r="AX525" s="133"/>
      <c r="AY525" s="133"/>
      <c r="AZ525" s="133"/>
    </row>
    <row r="526" spans="2:52" s="116" customFormat="1" x14ac:dyDescent="0.2">
      <c r="B526" s="119"/>
      <c r="C526" s="119"/>
      <c r="D526" s="119"/>
      <c r="E526" s="119"/>
      <c r="F526" s="119"/>
      <c r="G526" s="119"/>
      <c r="H526" s="119"/>
      <c r="I526" s="119"/>
      <c r="J526" s="119"/>
      <c r="K526" s="118"/>
      <c r="L526" s="118"/>
      <c r="M526" s="117"/>
      <c r="N526" s="132"/>
      <c r="O526" s="141"/>
      <c r="P526" s="141"/>
      <c r="Q526" s="141"/>
      <c r="R526" s="141"/>
      <c r="S526" s="141"/>
      <c r="T526" s="141"/>
      <c r="U526" s="141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  <c r="AF526" s="133"/>
      <c r="AG526" s="133"/>
      <c r="AH526" s="133"/>
      <c r="AI526" s="133"/>
      <c r="AJ526" s="133"/>
      <c r="AK526" s="133"/>
      <c r="AL526" s="133"/>
      <c r="AM526" s="133"/>
      <c r="AN526" s="133"/>
      <c r="AO526" s="133"/>
      <c r="AP526" s="133"/>
      <c r="AQ526" s="133"/>
      <c r="AR526" s="133"/>
      <c r="AS526" s="133"/>
      <c r="AT526" s="133"/>
      <c r="AU526" s="133"/>
      <c r="AV526" s="133"/>
      <c r="AW526" s="133"/>
      <c r="AX526" s="133"/>
      <c r="AY526" s="133"/>
      <c r="AZ526" s="133"/>
    </row>
    <row r="527" spans="2:52" s="116" customFormat="1" x14ac:dyDescent="0.2">
      <c r="B527" s="119"/>
      <c r="C527" s="119"/>
      <c r="D527" s="119"/>
      <c r="E527" s="119"/>
      <c r="F527" s="119"/>
      <c r="G527" s="119"/>
      <c r="H527" s="119"/>
      <c r="I527" s="119"/>
      <c r="J527" s="119"/>
      <c r="K527" s="118"/>
      <c r="L527" s="118"/>
      <c r="M527" s="117"/>
      <c r="N527" s="132"/>
      <c r="O527" s="141"/>
      <c r="P527" s="141"/>
      <c r="Q527" s="141"/>
      <c r="R527" s="141"/>
      <c r="S527" s="141"/>
      <c r="T527" s="141"/>
      <c r="U527" s="141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  <c r="AF527" s="133"/>
      <c r="AG527" s="133"/>
      <c r="AH527" s="133"/>
      <c r="AI527" s="133"/>
      <c r="AJ527" s="133"/>
      <c r="AK527" s="133"/>
      <c r="AL527" s="133"/>
      <c r="AM527" s="133"/>
      <c r="AN527" s="133"/>
      <c r="AO527" s="133"/>
      <c r="AP527" s="133"/>
      <c r="AQ527" s="133"/>
      <c r="AR527" s="133"/>
      <c r="AS527" s="133"/>
      <c r="AT527" s="133"/>
      <c r="AU527" s="133"/>
      <c r="AV527" s="133"/>
      <c r="AW527" s="133"/>
      <c r="AX527" s="133"/>
      <c r="AY527" s="133"/>
      <c r="AZ527" s="133"/>
    </row>
    <row r="528" spans="2:52" s="116" customFormat="1" x14ac:dyDescent="0.2">
      <c r="B528" s="119"/>
      <c r="C528" s="119"/>
      <c r="D528" s="119"/>
      <c r="E528" s="119"/>
      <c r="F528" s="119"/>
      <c r="G528" s="119"/>
      <c r="H528" s="119"/>
      <c r="I528" s="119"/>
      <c r="J528" s="119"/>
      <c r="K528" s="118"/>
      <c r="L528" s="118"/>
      <c r="M528" s="117"/>
      <c r="N528" s="132"/>
      <c r="O528" s="141"/>
      <c r="P528" s="141"/>
      <c r="Q528" s="141"/>
      <c r="R528" s="141"/>
      <c r="S528" s="141"/>
      <c r="T528" s="141"/>
      <c r="U528" s="141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  <c r="AF528" s="133"/>
      <c r="AG528" s="133"/>
      <c r="AH528" s="133"/>
      <c r="AI528" s="133"/>
      <c r="AJ528" s="133"/>
      <c r="AK528" s="133"/>
      <c r="AL528" s="133"/>
      <c r="AM528" s="133"/>
      <c r="AN528" s="133"/>
      <c r="AO528" s="133"/>
      <c r="AP528" s="133"/>
      <c r="AQ528" s="133"/>
      <c r="AR528" s="133"/>
      <c r="AS528" s="133"/>
      <c r="AT528" s="133"/>
      <c r="AU528" s="133"/>
      <c r="AV528" s="133"/>
      <c r="AW528" s="133"/>
      <c r="AX528" s="133"/>
      <c r="AY528" s="133"/>
      <c r="AZ528" s="133"/>
    </row>
    <row r="529" spans="2:52" s="116" customFormat="1" x14ac:dyDescent="0.2">
      <c r="B529" s="119"/>
      <c r="C529" s="119"/>
      <c r="D529" s="119"/>
      <c r="E529" s="119"/>
      <c r="F529" s="119"/>
      <c r="G529" s="119"/>
      <c r="H529" s="119"/>
      <c r="I529" s="119"/>
      <c r="J529" s="119"/>
      <c r="K529" s="118"/>
      <c r="L529" s="118"/>
      <c r="M529" s="117"/>
      <c r="N529" s="132"/>
      <c r="O529" s="141"/>
      <c r="P529" s="141"/>
      <c r="Q529" s="141"/>
      <c r="R529" s="141"/>
      <c r="S529" s="141"/>
      <c r="T529" s="141"/>
      <c r="U529" s="141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  <c r="AF529" s="133"/>
      <c r="AG529" s="133"/>
      <c r="AH529" s="133"/>
      <c r="AI529" s="133"/>
      <c r="AJ529" s="133"/>
      <c r="AK529" s="133"/>
      <c r="AL529" s="133"/>
      <c r="AM529" s="133"/>
      <c r="AN529" s="133"/>
      <c r="AO529" s="133"/>
      <c r="AP529" s="133"/>
      <c r="AQ529" s="133"/>
      <c r="AR529" s="133"/>
      <c r="AS529" s="133"/>
      <c r="AT529" s="133"/>
      <c r="AU529" s="133"/>
      <c r="AV529" s="133"/>
      <c r="AW529" s="133"/>
      <c r="AX529" s="133"/>
      <c r="AY529" s="133"/>
      <c r="AZ529" s="133"/>
    </row>
    <row r="530" spans="2:52" s="116" customFormat="1" x14ac:dyDescent="0.2">
      <c r="B530" s="119"/>
      <c r="C530" s="119"/>
      <c r="D530" s="119"/>
      <c r="E530" s="119"/>
      <c r="F530" s="119"/>
      <c r="G530" s="119"/>
      <c r="H530" s="119"/>
      <c r="I530" s="119"/>
      <c r="J530" s="119"/>
      <c r="K530" s="118"/>
      <c r="L530" s="118"/>
      <c r="M530" s="117"/>
      <c r="N530" s="132"/>
      <c r="O530" s="141"/>
      <c r="P530" s="141"/>
      <c r="Q530" s="141"/>
      <c r="R530" s="141"/>
      <c r="S530" s="141"/>
      <c r="T530" s="141"/>
      <c r="U530" s="141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  <c r="AF530" s="133"/>
      <c r="AG530" s="133"/>
      <c r="AH530" s="133"/>
      <c r="AI530" s="133"/>
      <c r="AJ530" s="133"/>
      <c r="AK530" s="133"/>
      <c r="AL530" s="133"/>
      <c r="AM530" s="133"/>
      <c r="AN530" s="133"/>
      <c r="AO530" s="133"/>
      <c r="AP530" s="133"/>
      <c r="AQ530" s="133"/>
      <c r="AR530" s="133"/>
      <c r="AS530" s="133"/>
      <c r="AT530" s="133"/>
      <c r="AU530" s="133"/>
      <c r="AV530" s="133"/>
      <c r="AW530" s="133"/>
      <c r="AX530" s="133"/>
      <c r="AY530" s="133"/>
      <c r="AZ530" s="133"/>
    </row>
    <row r="531" spans="2:52" s="116" customFormat="1" x14ac:dyDescent="0.2">
      <c r="B531" s="119"/>
      <c r="C531" s="119"/>
      <c r="D531" s="119"/>
      <c r="E531" s="119"/>
      <c r="F531" s="119"/>
      <c r="G531" s="119"/>
      <c r="H531" s="119"/>
      <c r="I531" s="119"/>
      <c r="J531" s="119"/>
      <c r="K531" s="118"/>
      <c r="L531" s="118"/>
      <c r="M531" s="117"/>
      <c r="N531" s="132"/>
      <c r="O531" s="141"/>
      <c r="P531" s="141"/>
      <c r="Q531" s="141"/>
      <c r="R531" s="141"/>
      <c r="S531" s="141"/>
      <c r="T531" s="141"/>
      <c r="U531" s="141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  <c r="AF531" s="133"/>
      <c r="AG531" s="133"/>
      <c r="AH531" s="133"/>
      <c r="AI531" s="133"/>
      <c r="AJ531" s="133"/>
      <c r="AK531" s="133"/>
      <c r="AL531" s="133"/>
      <c r="AM531" s="133"/>
      <c r="AN531" s="133"/>
      <c r="AO531" s="133"/>
      <c r="AP531" s="133"/>
      <c r="AQ531" s="133"/>
      <c r="AR531" s="133"/>
      <c r="AS531" s="133"/>
      <c r="AT531" s="133"/>
      <c r="AU531" s="133"/>
      <c r="AV531" s="133"/>
      <c r="AW531" s="133"/>
      <c r="AX531" s="133"/>
      <c r="AY531" s="133"/>
      <c r="AZ531" s="133"/>
    </row>
    <row r="532" spans="2:52" s="116" customFormat="1" x14ac:dyDescent="0.2">
      <c r="B532" s="119"/>
      <c r="C532" s="119"/>
      <c r="D532" s="119"/>
      <c r="E532" s="119"/>
      <c r="F532" s="119"/>
      <c r="G532" s="119"/>
      <c r="H532" s="119"/>
      <c r="I532" s="119"/>
      <c r="J532" s="119"/>
      <c r="K532" s="118"/>
      <c r="L532" s="118"/>
      <c r="M532" s="117"/>
      <c r="N532" s="132"/>
      <c r="O532" s="141"/>
      <c r="P532" s="141"/>
      <c r="Q532" s="141"/>
      <c r="R532" s="141"/>
      <c r="S532" s="141"/>
      <c r="T532" s="141"/>
      <c r="U532" s="141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  <c r="AF532" s="133"/>
      <c r="AG532" s="133"/>
      <c r="AH532" s="133"/>
      <c r="AI532" s="133"/>
      <c r="AJ532" s="133"/>
      <c r="AK532" s="133"/>
      <c r="AL532" s="133"/>
      <c r="AM532" s="133"/>
      <c r="AN532" s="133"/>
      <c r="AO532" s="133"/>
      <c r="AP532" s="133"/>
      <c r="AQ532" s="133"/>
      <c r="AR532" s="133"/>
      <c r="AS532" s="133"/>
      <c r="AT532" s="133"/>
      <c r="AU532" s="133"/>
      <c r="AV532" s="133"/>
      <c r="AW532" s="133"/>
      <c r="AX532" s="133"/>
      <c r="AY532" s="133"/>
      <c r="AZ532" s="133"/>
    </row>
    <row r="533" spans="2:52" s="116" customFormat="1" x14ac:dyDescent="0.2">
      <c r="B533" s="119"/>
      <c r="C533" s="119"/>
      <c r="D533" s="119"/>
      <c r="E533" s="119"/>
      <c r="F533" s="119"/>
      <c r="G533" s="119"/>
      <c r="H533" s="119"/>
      <c r="I533" s="119"/>
      <c r="J533" s="119"/>
      <c r="K533" s="118"/>
      <c r="L533" s="118"/>
      <c r="M533" s="117"/>
      <c r="N533" s="132"/>
      <c r="O533" s="141"/>
      <c r="P533" s="141"/>
      <c r="Q533" s="141"/>
      <c r="R533" s="141"/>
      <c r="S533" s="141"/>
      <c r="T533" s="141"/>
      <c r="U533" s="141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  <c r="AF533" s="133"/>
      <c r="AG533" s="133"/>
      <c r="AH533" s="133"/>
      <c r="AI533" s="133"/>
      <c r="AJ533" s="133"/>
      <c r="AK533" s="133"/>
      <c r="AL533" s="133"/>
      <c r="AM533" s="133"/>
      <c r="AN533" s="133"/>
      <c r="AO533" s="133"/>
      <c r="AP533" s="133"/>
      <c r="AQ533" s="133"/>
      <c r="AR533" s="133"/>
      <c r="AS533" s="133"/>
      <c r="AT533" s="133"/>
      <c r="AU533" s="133"/>
      <c r="AV533" s="133"/>
      <c r="AW533" s="133"/>
      <c r="AX533" s="133"/>
      <c r="AY533" s="133"/>
      <c r="AZ533" s="133"/>
    </row>
    <row r="534" spans="2:52" s="116" customFormat="1" x14ac:dyDescent="0.2">
      <c r="B534" s="119"/>
      <c r="C534" s="119"/>
      <c r="D534" s="119"/>
      <c r="E534" s="119"/>
      <c r="F534" s="119"/>
      <c r="G534" s="119"/>
      <c r="H534" s="119"/>
      <c r="I534" s="119"/>
      <c r="J534" s="119"/>
      <c r="K534" s="118"/>
      <c r="L534" s="118"/>
      <c r="M534" s="117"/>
      <c r="N534" s="132"/>
      <c r="O534" s="141"/>
      <c r="P534" s="141"/>
      <c r="Q534" s="141"/>
      <c r="R534" s="141"/>
      <c r="S534" s="141"/>
      <c r="T534" s="141"/>
      <c r="U534" s="141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  <c r="AF534" s="133"/>
      <c r="AG534" s="133"/>
      <c r="AH534" s="133"/>
      <c r="AI534" s="133"/>
      <c r="AJ534" s="133"/>
      <c r="AK534" s="133"/>
      <c r="AL534" s="133"/>
      <c r="AM534" s="133"/>
      <c r="AN534" s="133"/>
      <c r="AO534" s="133"/>
      <c r="AP534" s="133"/>
      <c r="AQ534" s="133"/>
      <c r="AR534" s="133"/>
      <c r="AS534" s="133"/>
      <c r="AT534" s="133"/>
      <c r="AU534" s="133"/>
      <c r="AV534" s="133"/>
      <c r="AW534" s="133"/>
      <c r="AX534" s="133"/>
      <c r="AY534" s="133"/>
      <c r="AZ534" s="133"/>
    </row>
    <row r="535" spans="2:52" s="116" customFormat="1" x14ac:dyDescent="0.2">
      <c r="B535" s="119"/>
      <c r="C535" s="119"/>
      <c r="D535" s="119"/>
      <c r="E535" s="119"/>
      <c r="F535" s="119"/>
      <c r="G535" s="119"/>
      <c r="H535" s="119"/>
      <c r="I535" s="119"/>
      <c r="J535" s="119"/>
      <c r="K535" s="118"/>
      <c r="L535" s="118"/>
      <c r="M535" s="117"/>
      <c r="N535" s="132"/>
      <c r="O535" s="141"/>
      <c r="P535" s="141"/>
      <c r="Q535" s="141"/>
      <c r="R535" s="141"/>
      <c r="S535" s="141"/>
      <c r="T535" s="141"/>
      <c r="U535" s="141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  <c r="AF535" s="133"/>
      <c r="AG535" s="133"/>
      <c r="AH535" s="133"/>
      <c r="AI535" s="133"/>
      <c r="AJ535" s="133"/>
      <c r="AK535" s="133"/>
      <c r="AL535" s="133"/>
      <c r="AM535" s="133"/>
      <c r="AN535" s="133"/>
      <c r="AO535" s="133"/>
      <c r="AP535" s="133"/>
      <c r="AQ535" s="133"/>
      <c r="AR535" s="133"/>
      <c r="AS535" s="133"/>
      <c r="AT535" s="133"/>
      <c r="AU535" s="133"/>
      <c r="AV535" s="133"/>
      <c r="AW535" s="133"/>
      <c r="AX535" s="133"/>
      <c r="AY535" s="133"/>
      <c r="AZ535" s="133"/>
    </row>
    <row r="536" spans="2:52" s="116" customFormat="1" x14ac:dyDescent="0.2">
      <c r="B536" s="119"/>
      <c r="C536" s="119"/>
      <c r="D536" s="119"/>
      <c r="E536" s="119"/>
      <c r="F536" s="119"/>
      <c r="G536" s="119"/>
      <c r="H536" s="119"/>
      <c r="I536" s="119"/>
      <c r="J536" s="119"/>
      <c r="K536" s="118"/>
      <c r="L536" s="118"/>
      <c r="M536" s="117"/>
      <c r="N536" s="132"/>
      <c r="O536" s="141"/>
      <c r="P536" s="141"/>
      <c r="Q536" s="141"/>
      <c r="R536" s="141"/>
      <c r="S536" s="141"/>
      <c r="T536" s="141"/>
      <c r="U536" s="141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  <c r="AF536" s="133"/>
      <c r="AG536" s="133"/>
      <c r="AH536" s="133"/>
      <c r="AI536" s="133"/>
      <c r="AJ536" s="133"/>
      <c r="AK536" s="133"/>
      <c r="AL536" s="133"/>
      <c r="AM536" s="133"/>
      <c r="AN536" s="133"/>
      <c r="AO536" s="133"/>
      <c r="AP536" s="133"/>
      <c r="AQ536" s="133"/>
      <c r="AR536" s="133"/>
      <c r="AS536" s="133"/>
      <c r="AT536" s="133"/>
      <c r="AU536" s="133"/>
      <c r="AV536" s="133"/>
      <c r="AW536" s="133"/>
      <c r="AX536" s="133"/>
      <c r="AY536" s="133"/>
      <c r="AZ536" s="133"/>
    </row>
    <row r="537" spans="2:52" s="116" customFormat="1" x14ac:dyDescent="0.2">
      <c r="B537" s="119"/>
      <c r="C537" s="119"/>
      <c r="D537" s="119"/>
      <c r="E537" s="119"/>
      <c r="F537" s="119"/>
      <c r="G537" s="119"/>
      <c r="H537" s="119"/>
      <c r="I537" s="119"/>
      <c r="J537" s="119"/>
      <c r="K537" s="118"/>
      <c r="L537" s="118"/>
      <c r="M537" s="117"/>
      <c r="N537" s="132"/>
      <c r="O537" s="141"/>
      <c r="P537" s="141"/>
      <c r="Q537" s="141"/>
      <c r="R537" s="141"/>
      <c r="S537" s="141"/>
      <c r="T537" s="141"/>
      <c r="U537" s="141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  <c r="AF537" s="133"/>
      <c r="AG537" s="133"/>
      <c r="AH537" s="133"/>
      <c r="AI537" s="133"/>
      <c r="AJ537" s="133"/>
      <c r="AK537" s="133"/>
      <c r="AL537" s="133"/>
      <c r="AM537" s="133"/>
      <c r="AN537" s="133"/>
      <c r="AO537" s="133"/>
      <c r="AP537" s="133"/>
      <c r="AQ537" s="133"/>
      <c r="AR537" s="133"/>
      <c r="AS537" s="133"/>
      <c r="AT537" s="133"/>
      <c r="AU537" s="133"/>
      <c r="AV537" s="133"/>
      <c r="AW537" s="133"/>
      <c r="AX537" s="133"/>
      <c r="AY537" s="133"/>
      <c r="AZ537" s="133"/>
    </row>
    <row r="538" spans="2:52" s="116" customFormat="1" x14ac:dyDescent="0.2">
      <c r="B538" s="119"/>
      <c r="C538" s="119"/>
      <c r="D538" s="119"/>
      <c r="E538" s="119"/>
      <c r="F538" s="119"/>
      <c r="G538" s="119"/>
      <c r="H538" s="119"/>
      <c r="I538" s="119"/>
      <c r="J538" s="119"/>
      <c r="K538" s="118"/>
      <c r="L538" s="118"/>
      <c r="M538" s="117"/>
      <c r="N538" s="132"/>
      <c r="O538" s="141"/>
      <c r="P538" s="141"/>
      <c r="Q538" s="141"/>
      <c r="R538" s="141"/>
      <c r="S538" s="141"/>
      <c r="T538" s="141"/>
      <c r="U538" s="141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  <c r="AF538" s="133"/>
      <c r="AG538" s="133"/>
      <c r="AH538" s="133"/>
      <c r="AI538" s="133"/>
      <c r="AJ538" s="133"/>
      <c r="AK538" s="133"/>
      <c r="AL538" s="133"/>
      <c r="AM538" s="133"/>
      <c r="AN538" s="133"/>
      <c r="AO538" s="133"/>
      <c r="AP538" s="133"/>
      <c r="AQ538" s="133"/>
      <c r="AR538" s="133"/>
      <c r="AS538" s="133"/>
      <c r="AT538" s="133"/>
      <c r="AU538" s="133"/>
      <c r="AV538" s="133"/>
      <c r="AW538" s="133"/>
      <c r="AX538" s="133"/>
      <c r="AY538" s="133"/>
      <c r="AZ538" s="133"/>
    </row>
    <row r="539" spans="2:52" s="116" customFormat="1" x14ac:dyDescent="0.2">
      <c r="B539" s="119"/>
      <c r="C539" s="119"/>
      <c r="D539" s="119"/>
      <c r="E539" s="119"/>
      <c r="F539" s="119"/>
      <c r="G539" s="119"/>
      <c r="H539" s="119"/>
      <c r="I539" s="119"/>
      <c r="J539" s="119"/>
      <c r="K539" s="118"/>
      <c r="L539" s="118"/>
      <c r="M539" s="117"/>
      <c r="N539" s="132"/>
      <c r="O539" s="141"/>
      <c r="P539" s="141"/>
      <c r="Q539" s="141"/>
      <c r="R539" s="141"/>
      <c r="S539" s="141"/>
      <c r="T539" s="141"/>
      <c r="U539" s="141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  <c r="AF539" s="133"/>
      <c r="AG539" s="133"/>
      <c r="AH539" s="133"/>
      <c r="AI539" s="133"/>
      <c r="AJ539" s="133"/>
      <c r="AK539" s="133"/>
      <c r="AL539" s="133"/>
      <c r="AM539" s="133"/>
      <c r="AN539" s="133"/>
      <c r="AO539" s="133"/>
      <c r="AP539" s="133"/>
      <c r="AQ539" s="133"/>
      <c r="AR539" s="133"/>
      <c r="AS539" s="133"/>
      <c r="AT539" s="133"/>
      <c r="AU539" s="133"/>
      <c r="AV539" s="133"/>
      <c r="AW539" s="133"/>
      <c r="AX539" s="133"/>
      <c r="AY539" s="133"/>
      <c r="AZ539" s="133"/>
    </row>
    <row r="540" spans="2:52" s="116" customFormat="1" x14ac:dyDescent="0.2">
      <c r="B540" s="119"/>
      <c r="C540" s="119"/>
      <c r="D540" s="119"/>
      <c r="E540" s="119"/>
      <c r="F540" s="119"/>
      <c r="G540" s="119"/>
      <c r="H540" s="119"/>
      <c r="I540" s="119"/>
      <c r="J540" s="119"/>
      <c r="K540" s="118"/>
      <c r="L540" s="118"/>
      <c r="M540" s="117"/>
      <c r="N540" s="132"/>
      <c r="O540" s="141"/>
      <c r="P540" s="141"/>
      <c r="Q540" s="141"/>
      <c r="R540" s="141"/>
      <c r="S540" s="141"/>
      <c r="T540" s="141"/>
      <c r="U540" s="141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  <c r="AF540" s="133"/>
      <c r="AG540" s="133"/>
      <c r="AH540" s="133"/>
      <c r="AI540" s="133"/>
      <c r="AJ540" s="133"/>
      <c r="AK540" s="133"/>
      <c r="AL540" s="133"/>
      <c r="AM540" s="133"/>
      <c r="AN540" s="133"/>
      <c r="AO540" s="133"/>
      <c r="AP540" s="133"/>
      <c r="AQ540" s="133"/>
      <c r="AR540" s="133"/>
      <c r="AS540" s="133"/>
      <c r="AT540" s="133"/>
      <c r="AU540" s="133"/>
      <c r="AV540" s="133"/>
      <c r="AW540" s="133"/>
      <c r="AX540" s="133"/>
      <c r="AY540" s="133"/>
      <c r="AZ540" s="133"/>
    </row>
    <row r="541" spans="2:52" s="116" customFormat="1" x14ac:dyDescent="0.2">
      <c r="B541" s="119"/>
      <c r="C541" s="119"/>
      <c r="D541" s="119"/>
      <c r="E541" s="119"/>
      <c r="F541" s="119"/>
      <c r="G541" s="119"/>
      <c r="H541" s="119"/>
      <c r="I541" s="119"/>
      <c r="J541" s="119"/>
      <c r="K541" s="118"/>
      <c r="L541" s="118"/>
      <c r="M541" s="117"/>
      <c r="N541" s="132"/>
      <c r="O541" s="141"/>
      <c r="P541" s="141"/>
      <c r="Q541" s="141"/>
      <c r="R541" s="141"/>
      <c r="S541" s="141"/>
      <c r="T541" s="141"/>
      <c r="U541" s="141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  <c r="AF541" s="133"/>
      <c r="AG541" s="133"/>
      <c r="AH541" s="133"/>
      <c r="AI541" s="133"/>
      <c r="AJ541" s="133"/>
      <c r="AK541" s="133"/>
      <c r="AL541" s="133"/>
      <c r="AM541" s="133"/>
      <c r="AN541" s="133"/>
      <c r="AO541" s="133"/>
      <c r="AP541" s="133"/>
      <c r="AQ541" s="133"/>
      <c r="AR541" s="133"/>
      <c r="AS541" s="133"/>
      <c r="AT541" s="133"/>
      <c r="AU541" s="133"/>
      <c r="AV541" s="133"/>
      <c r="AW541" s="133"/>
      <c r="AX541" s="133"/>
      <c r="AY541" s="133"/>
      <c r="AZ541" s="133"/>
    </row>
    <row r="542" spans="2:52" s="116" customFormat="1" x14ac:dyDescent="0.2">
      <c r="B542" s="119"/>
      <c r="C542" s="119"/>
      <c r="D542" s="119"/>
      <c r="E542" s="119"/>
      <c r="F542" s="119"/>
      <c r="G542" s="119"/>
      <c r="H542" s="119"/>
      <c r="I542" s="119"/>
      <c r="J542" s="119"/>
      <c r="K542" s="118"/>
      <c r="L542" s="118"/>
      <c r="M542" s="117"/>
      <c r="N542" s="132"/>
      <c r="O542" s="141"/>
      <c r="P542" s="141"/>
      <c r="Q542" s="141"/>
      <c r="R542" s="141"/>
      <c r="S542" s="141"/>
      <c r="T542" s="141"/>
      <c r="U542" s="141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  <c r="AF542" s="133"/>
      <c r="AG542" s="133"/>
      <c r="AH542" s="133"/>
      <c r="AI542" s="133"/>
      <c r="AJ542" s="133"/>
      <c r="AK542" s="133"/>
      <c r="AL542" s="133"/>
      <c r="AM542" s="133"/>
      <c r="AN542" s="133"/>
      <c r="AO542" s="133"/>
      <c r="AP542" s="133"/>
      <c r="AQ542" s="133"/>
      <c r="AR542" s="133"/>
      <c r="AS542" s="133"/>
      <c r="AT542" s="133"/>
      <c r="AU542" s="133"/>
      <c r="AV542" s="133"/>
      <c r="AW542" s="133"/>
      <c r="AX542" s="133"/>
      <c r="AY542" s="133"/>
      <c r="AZ542" s="133"/>
    </row>
    <row r="543" spans="2:52" s="116" customFormat="1" x14ac:dyDescent="0.2">
      <c r="B543" s="119"/>
      <c r="C543" s="119"/>
      <c r="D543" s="119"/>
      <c r="E543" s="119"/>
      <c r="F543" s="119"/>
      <c r="G543" s="119"/>
      <c r="H543" s="119"/>
      <c r="I543" s="119"/>
      <c r="J543" s="119"/>
      <c r="K543" s="118"/>
      <c r="L543" s="118"/>
      <c r="M543" s="117"/>
      <c r="N543" s="132"/>
      <c r="O543" s="141"/>
      <c r="P543" s="141"/>
      <c r="Q543" s="141"/>
      <c r="R543" s="141"/>
      <c r="S543" s="141"/>
      <c r="T543" s="141"/>
      <c r="U543" s="141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  <c r="AF543" s="133"/>
      <c r="AG543" s="133"/>
      <c r="AH543" s="133"/>
      <c r="AI543" s="133"/>
      <c r="AJ543" s="133"/>
      <c r="AK543" s="133"/>
      <c r="AL543" s="133"/>
      <c r="AM543" s="133"/>
      <c r="AN543" s="133"/>
      <c r="AO543" s="133"/>
      <c r="AP543" s="133"/>
      <c r="AQ543" s="133"/>
      <c r="AR543" s="133"/>
      <c r="AS543" s="133"/>
      <c r="AT543" s="133"/>
      <c r="AU543" s="133"/>
      <c r="AV543" s="133"/>
      <c r="AW543" s="133"/>
      <c r="AX543" s="133"/>
      <c r="AY543" s="133"/>
      <c r="AZ543" s="133"/>
    </row>
    <row r="544" spans="2:52" s="116" customFormat="1" x14ac:dyDescent="0.2">
      <c r="B544" s="119"/>
      <c r="C544" s="119"/>
      <c r="D544" s="119"/>
      <c r="E544" s="119"/>
      <c r="F544" s="119"/>
      <c r="G544" s="119"/>
      <c r="H544" s="119"/>
      <c r="I544" s="119"/>
      <c r="J544" s="119"/>
      <c r="K544" s="118"/>
      <c r="L544" s="118"/>
      <c r="M544" s="117"/>
      <c r="N544" s="132"/>
      <c r="O544" s="141"/>
      <c r="P544" s="141"/>
      <c r="Q544" s="141"/>
      <c r="R544" s="141"/>
      <c r="S544" s="141"/>
      <c r="T544" s="141"/>
      <c r="U544" s="141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  <c r="AF544" s="133"/>
      <c r="AG544" s="133"/>
      <c r="AH544" s="133"/>
      <c r="AI544" s="133"/>
      <c r="AJ544" s="133"/>
      <c r="AK544" s="133"/>
      <c r="AL544" s="133"/>
      <c r="AM544" s="133"/>
      <c r="AN544" s="133"/>
      <c r="AO544" s="133"/>
      <c r="AP544" s="133"/>
      <c r="AQ544" s="133"/>
      <c r="AR544" s="133"/>
      <c r="AS544" s="133"/>
      <c r="AT544" s="133"/>
      <c r="AU544" s="133"/>
      <c r="AV544" s="133"/>
      <c r="AW544" s="133"/>
      <c r="AX544" s="133"/>
      <c r="AY544" s="133"/>
      <c r="AZ544" s="133"/>
    </row>
    <row r="545" spans="2:52" s="116" customFormat="1" x14ac:dyDescent="0.2">
      <c r="B545" s="119"/>
      <c r="C545" s="119"/>
      <c r="D545" s="119"/>
      <c r="E545" s="119"/>
      <c r="F545" s="119"/>
      <c r="G545" s="119"/>
      <c r="H545" s="119"/>
      <c r="I545" s="119"/>
      <c r="J545" s="119"/>
      <c r="K545" s="118"/>
      <c r="L545" s="118"/>
      <c r="M545" s="117"/>
      <c r="N545" s="132"/>
      <c r="O545" s="141"/>
      <c r="P545" s="141"/>
      <c r="Q545" s="141"/>
      <c r="R545" s="141"/>
      <c r="S545" s="141"/>
      <c r="T545" s="141"/>
      <c r="U545" s="141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  <c r="AF545" s="133"/>
      <c r="AG545" s="133"/>
      <c r="AH545" s="133"/>
      <c r="AI545" s="133"/>
      <c r="AJ545" s="133"/>
      <c r="AK545" s="133"/>
      <c r="AL545" s="133"/>
      <c r="AM545" s="133"/>
      <c r="AN545" s="133"/>
      <c r="AO545" s="133"/>
      <c r="AP545" s="133"/>
      <c r="AQ545" s="133"/>
      <c r="AR545" s="133"/>
      <c r="AS545" s="133"/>
      <c r="AT545" s="133"/>
      <c r="AU545" s="133"/>
      <c r="AV545" s="133"/>
      <c r="AW545" s="133"/>
      <c r="AX545" s="133"/>
      <c r="AY545" s="133"/>
      <c r="AZ545" s="133"/>
    </row>
    <row r="546" spans="2:52" s="116" customFormat="1" x14ac:dyDescent="0.2">
      <c r="B546" s="119"/>
      <c r="C546" s="119"/>
      <c r="D546" s="119"/>
      <c r="E546" s="119"/>
      <c r="F546" s="119"/>
      <c r="G546" s="119"/>
      <c r="H546" s="119"/>
      <c r="I546" s="119"/>
      <c r="J546" s="119"/>
      <c r="K546" s="118"/>
      <c r="L546" s="118"/>
      <c r="M546" s="117"/>
      <c r="N546" s="132"/>
      <c r="O546" s="141"/>
      <c r="P546" s="141"/>
      <c r="Q546" s="141"/>
      <c r="R546" s="141"/>
      <c r="S546" s="141"/>
      <c r="T546" s="141"/>
      <c r="U546" s="141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  <c r="AF546" s="133"/>
      <c r="AG546" s="133"/>
      <c r="AH546" s="133"/>
      <c r="AI546" s="133"/>
      <c r="AJ546" s="133"/>
      <c r="AK546" s="133"/>
      <c r="AL546" s="133"/>
      <c r="AM546" s="133"/>
      <c r="AN546" s="133"/>
      <c r="AO546" s="133"/>
      <c r="AP546" s="133"/>
      <c r="AQ546" s="133"/>
      <c r="AR546" s="133"/>
      <c r="AS546" s="133"/>
      <c r="AT546" s="133"/>
      <c r="AU546" s="133"/>
      <c r="AV546" s="133"/>
      <c r="AW546" s="133"/>
      <c r="AX546" s="133"/>
      <c r="AY546" s="133"/>
      <c r="AZ546" s="133"/>
    </row>
    <row r="547" spans="2:52" s="116" customFormat="1" x14ac:dyDescent="0.2">
      <c r="B547" s="119"/>
      <c r="C547" s="119"/>
      <c r="D547" s="119"/>
      <c r="E547" s="119"/>
      <c r="F547" s="119"/>
      <c r="G547" s="119"/>
      <c r="H547" s="119"/>
      <c r="I547" s="119"/>
      <c r="J547" s="119"/>
      <c r="K547" s="118"/>
      <c r="L547" s="118"/>
      <c r="M547" s="117"/>
      <c r="N547" s="132"/>
      <c r="O547" s="141"/>
      <c r="P547" s="141"/>
      <c r="Q547" s="141"/>
      <c r="R547" s="141"/>
      <c r="S547" s="141"/>
      <c r="T547" s="141"/>
      <c r="U547" s="141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  <c r="AF547" s="133"/>
      <c r="AG547" s="133"/>
      <c r="AH547" s="133"/>
      <c r="AI547" s="133"/>
      <c r="AJ547" s="133"/>
      <c r="AK547" s="133"/>
      <c r="AL547" s="133"/>
      <c r="AM547" s="133"/>
      <c r="AN547" s="133"/>
      <c r="AO547" s="133"/>
      <c r="AP547" s="133"/>
      <c r="AQ547" s="133"/>
      <c r="AR547" s="133"/>
      <c r="AS547" s="133"/>
      <c r="AT547" s="133"/>
      <c r="AU547" s="133"/>
      <c r="AV547" s="133"/>
      <c r="AW547" s="133"/>
      <c r="AX547" s="133"/>
      <c r="AY547" s="133"/>
      <c r="AZ547" s="133"/>
    </row>
    <row r="548" spans="2:52" s="116" customFormat="1" x14ac:dyDescent="0.2">
      <c r="B548" s="119"/>
      <c r="C548" s="119"/>
      <c r="D548" s="119"/>
      <c r="E548" s="119"/>
      <c r="F548" s="119"/>
      <c r="G548" s="119"/>
      <c r="H548" s="119"/>
      <c r="I548" s="119"/>
      <c r="J548" s="119"/>
      <c r="K548" s="118"/>
      <c r="L548" s="118"/>
      <c r="M548" s="117"/>
      <c r="N548" s="132"/>
      <c r="O548" s="141"/>
      <c r="P548" s="141"/>
      <c r="Q548" s="141"/>
      <c r="R548" s="141"/>
      <c r="S548" s="141"/>
      <c r="T548" s="141"/>
      <c r="U548" s="141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  <c r="AF548" s="133"/>
      <c r="AG548" s="133"/>
      <c r="AH548" s="133"/>
      <c r="AI548" s="133"/>
      <c r="AJ548" s="133"/>
      <c r="AK548" s="133"/>
      <c r="AL548" s="133"/>
      <c r="AM548" s="133"/>
      <c r="AN548" s="133"/>
      <c r="AO548" s="133"/>
      <c r="AP548" s="133"/>
      <c r="AQ548" s="133"/>
      <c r="AR548" s="133"/>
      <c r="AS548" s="133"/>
      <c r="AT548" s="133"/>
      <c r="AU548" s="133"/>
      <c r="AV548" s="133"/>
      <c r="AW548" s="133"/>
      <c r="AX548" s="133"/>
      <c r="AY548" s="133"/>
      <c r="AZ548" s="133"/>
    </row>
    <row r="549" spans="2:52" s="116" customFormat="1" x14ac:dyDescent="0.2">
      <c r="B549" s="119"/>
      <c r="C549" s="119"/>
      <c r="D549" s="119"/>
      <c r="E549" s="119"/>
      <c r="F549" s="119"/>
      <c r="G549" s="119"/>
      <c r="H549" s="119"/>
      <c r="I549" s="119"/>
      <c r="J549" s="119"/>
      <c r="K549" s="118"/>
      <c r="L549" s="118"/>
      <c r="M549" s="117"/>
      <c r="N549" s="132"/>
      <c r="O549" s="141"/>
      <c r="P549" s="141"/>
      <c r="Q549" s="141"/>
      <c r="R549" s="141"/>
      <c r="S549" s="141"/>
      <c r="T549" s="141"/>
      <c r="U549" s="141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  <c r="AF549" s="133"/>
      <c r="AG549" s="133"/>
      <c r="AH549" s="133"/>
      <c r="AI549" s="133"/>
      <c r="AJ549" s="133"/>
      <c r="AK549" s="133"/>
      <c r="AL549" s="133"/>
      <c r="AM549" s="133"/>
      <c r="AN549" s="133"/>
      <c r="AO549" s="133"/>
      <c r="AP549" s="133"/>
      <c r="AQ549" s="133"/>
      <c r="AR549" s="133"/>
      <c r="AS549" s="133"/>
      <c r="AT549" s="133"/>
      <c r="AU549" s="133"/>
      <c r="AV549" s="133"/>
      <c r="AW549" s="133"/>
      <c r="AX549" s="133"/>
      <c r="AY549" s="133"/>
      <c r="AZ549" s="133"/>
    </row>
    <row r="550" spans="2:52" s="116" customFormat="1" x14ac:dyDescent="0.2">
      <c r="B550" s="119"/>
      <c r="C550" s="119"/>
      <c r="D550" s="119"/>
      <c r="E550" s="119"/>
      <c r="F550" s="119"/>
      <c r="G550" s="119"/>
      <c r="H550" s="119"/>
      <c r="I550" s="119"/>
      <c r="J550" s="119"/>
      <c r="K550" s="118"/>
      <c r="L550" s="118"/>
      <c r="M550" s="117"/>
      <c r="N550" s="132"/>
      <c r="O550" s="141"/>
      <c r="P550" s="141"/>
      <c r="Q550" s="141"/>
      <c r="R550" s="141"/>
      <c r="S550" s="141"/>
      <c r="T550" s="141"/>
      <c r="U550" s="141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  <c r="AF550" s="133"/>
      <c r="AG550" s="133"/>
      <c r="AH550" s="133"/>
      <c r="AI550" s="133"/>
      <c r="AJ550" s="133"/>
      <c r="AK550" s="133"/>
      <c r="AL550" s="133"/>
      <c r="AM550" s="133"/>
      <c r="AN550" s="133"/>
      <c r="AO550" s="133"/>
      <c r="AP550" s="133"/>
      <c r="AQ550" s="133"/>
      <c r="AR550" s="133"/>
      <c r="AS550" s="133"/>
      <c r="AT550" s="133"/>
      <c r="AU550" s="133"/>
      <c r="AV550" s="133"/>
      <c r="AW550" s="133"/>
      <c r="AX550" s="133"/>
      <c r="AY550" s="133"/>
      <c r="AZ550" s="133"/>
    </row>
    <row r="551" spans="2:52" s="116" customFormat="1" x14ac:dyDescent="0.2">
      <c r="B551" s="119"/>
      <c r="C551" s="119"/>
      <c r="D551" s="119"/>
      <c r="E551" s="119"/>
      <c r="F551" s="119"/>
      <c r="G551" s="119"/>
      <c r="H551" s="119"/>
      <c r="I551" s="119"/>
      <c r="J551" s="119"/>
      <c r="K551" s="118"/>
      <c r="L551" s="118"/>
      <c r="M551" s="117"/>
      <c r="N551" s="132"/>
      <c r="O551" s="141"/>
      <c r="P551" s="141"/>
      <c r="Q551" s="141"/>
      <c r="R551" s="141"/>
      <c r="S551" s="141"/>
      <c r="T551" s="141"/>
      <c r="U551" s="141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  <c r="AF551" s="133"/>
      <c r="AG551" s="133"/>
      <c r="AH551" s="133"/>
      <c r="AI551" s="133"/>
      <c r="AJ551" s="133"/>
      <c r="AK551" s="133"/>
      <c r="AL551" s="133"/>
      <c r="AM551" s="133"/>
      <c r="AN551" s="133"/>
      <c r="AO551" s="133"/>
      <c r="AP551" s="133"/>
      <c r="AQ551" s="133"/>
      <c r="AR551" s="133"/>
      <c r="AS551" s="133"/>
      <c r="AT551" s="133"/>
      <c r="AU551" s="133"/>
      <c r="AV551" s="133"/>
      <c r="AW551" s="133"/>
      <c r="AX551" s="133"/>
      <c r="AY551" s="133"/>
      <c r="AZ551" s="133"/>
    </row>
    <row r="552" spans="2:52" s="116" customFormat="1" x14ac:dyDescent="0.2">
      <c r="B552" s="119"/>
      <c r="C552" s="119"/>
      <c r="D552" s="119"/>
      <c r="E552" s="119"/>
      <c r="F552" s="119"/>
      <c r="G552" s="119"/>
      <c r="H552" s="119"/>
      <c r="I552" s="119"/>
      <c r="J552" s="119"/>
      <c r="K552" s="118"/>
      <c r="L552" s="118"/>
      <c r="M552" s="117"/>
      <c r="N552" s="132"/>
      <c r="O552" s="141"/>
      <c r="P552" s="141"/>
      <c r="Q552" s="141"/>
      <c r="R552" s="141"/>
      <c r="S552" s="141"/>
      <c r="T552" s="141"/>
      <c r="U552" s="141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  <c r="AF552" s="133"/>
      <c r="AG552" s="133"/>
      <c r="AH552" s="133"/>
      <c r="AI552" s="133"/>
      <c r="AJ552" s="133"/>
      <c r="AK552" s="133"/>
      <c r="AL552" s="133"/>
      <c r="AM552" s="133"/>
      <c r="AN552" s="133"/>
      <c r="AO552" s="133"/>
      <c r="AP552" s="133"/>
      <c r="AQ552" s="133"/>
      <c r="AR552" s="133"/>
      <c r="AS552" s="133"/>
      <c r="AT552" s="133"/>
      <c r="AU552" s="133"/>
      <c r="AV552" s="133"/>
      <c r="AW552" s="133"/>
      <c r="AX552" s="133"/>
      <c r="AY552" s="133"/>
      <c r="AZ552" s="133"/>
    </row>
    <row r="553" spans="2:52" s="116" customFormat="1" x14ac:dyDescent="0.2">
      <c r="B553" s="119"/>
      <c r="C553" s="119"/>
      <c r="D553" s="119"/>
      <c r="E553" s="119"/>
      <c r="F553" s="119"/>
      <c r="G553" s="119"/>
      <c r="H553" s="119"/>
      <c r="I553" s="119"/>
      <c r="J553" s="119"/>
      <c r="K553" s="118"/>
      <c r="L553" s="118"/>
      <c r="M553" s="117"/>
      <c r="N553" s="132"/>
      <c r="O553" s="141"/>
      <c r="P553" s="141"/>
      <c r="Q553" s="141"/>
      <c r="R553" s="141"/>
      <c r="S553" s="141"/>
      <c r="T553" s="141"/>
      <c r="U553" s="141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  <c r="AF553" s="133"/>
      <c r="AG553" s="133"/>
      <c r="AH553" s="133"/>
      <c r="AI553" s="133"/>
      <c r="AJ553" s="133"/>
      <c r="AK553" s="133"/>
      <c r="AL553" s="133"/>
      <c r="AM553" s="133"/>
      <c r="AN553" s="133"/>
      <c r="AO553" s="133"/>
      <c r="AP553" s="133"/>
      <c r="AQ553" s="133"/>
      <c r="AR553" s="133"/>
      <c r="AS553" s="133"/>
      <c r="AT553" s="133"/>
      <c r="AU553" s="133"/>
      <c r="AV553" s="133"/>
      <c r="AW553" s="133"/>
      <c r="AX553" s="133"/>
      <c r="AY553" s="133"/>
      <c r="AZ553" s="133"/>
    </row>
    <row r="554" spans="2:52" s="116" customFormat="1" x14ac:dyDescent="0.2">
      <c r="B554" s="119"/>
      <c r="C554" s="119"/>
      <c r="D554" s="119"/>
      <c r="E554" s="119"/>
      <c r="F554" s="119"/>
      <c r="G554" s="119"/>
      <c r="H554" s="119"/>
      <c r="I554" s="119"/>
      <c r="J554" s="119"/>
      <c r="K554" s="118"/>
      <c r="L554" s="118"/>
      <c r="M554" s="117"/>
      <c r="N554" s="132"/>
      <c r="O554" s="141"/>
      <c r="P554" s="141"/>
      <c r="Q554" s="141"/>
      <c r="R554" s="141"/>
      <c r="S554" s="141"/>
      <c r="T554" s="141"/>
      <c r="U554" s="141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  <c r="AF554" s="133"/>
      <c r="AG554" s="133"/>
      <c r="AH554" s="133"/>
      <c r="AI554" s="133"/>
      <c r="AJ554" s="133"/>
      <c r="AK554" s="133"/>
      <c r="AL554" s="133"/>
      <c r="AM554" s="133"/>
      <c r="AN554" s="133"/>
      <c r="AO554" s="133"/>
      <c r="AP554" s="133"/>
      <c r="AQ554" s="133"/>
      <c r="AR554" s="133"/>
      <c r="AS554" s="133"/>
      <c r="AT554" s="133"/>
      <c r="AU554" s="133"/>
      <c r="AV554" s="133"/>
      <c r="AW554" s="133"/>
      <c r="AX554" s="133"/>
      <c r="AY554" s="133"/>
      <c r="AZ554" s="133"/>
    </row>
    <row r="555" spans="2:52" s="116" customFormat="1" x14ac:dyDescent="0.2">
      <c r="B555" s="119"/>
      <c r="C555" s="119"/>
      <c r="D555" s="119"/>
      <c r="E555" s="119"/>
      <c r="F555" s="119"/>
      <c r="G555" s="119"/>
      <c r="H555" s="119"/>
      <c r="I555" s="119"/>
      <c r="J555" s="119"/>
      <c r="K555" s="118"/>
      <c r="L555" s="118"/>
      <c r="M555" s="117"/>
      <c r="N555" s="132"/>
      <c r="O555" s="141"/>
      <c r="P555" s="141"/>
      <c r="Q555" s="141"/>
      <c r="R555" s="141"/>
      <c r="S555" s="141"/>
      <c r="T555" s="141"/>
      <c r="U555" s="141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  <c r="AF555" s="133"/>
      <c r="AG555" s="133"/>
      <c r="AH555" s="133"/>
      <c r="AI555" s="133"/>
      <c r="AJ555" s="133"/>
      <c r="AK555" s="133"/>
      <c r="AL555" s="133"/>
      <c r="AM555" s="133"/>
      <c r="AN555" s="133"/>
      <c r="AO555" s="133"/>
      <c r="AP555" s="133"/>
      <c r="AQ555" s="133"/>
      <c r="AR555" s="133"/>
      <c r="AS555" s="133"/>
      <c r="AT555" s="133"/>
      <c r="AU555" s="133"/>
      <c r="AV555" s="133"/>
      <c r="AW555" s="133"/>
      <c r="AX555" s="133"/>
      <c r="AY555" s="133"/>
      <c r="AZ555" s="133"/>
    </row>
    <row r="556" spans="2:52" s="116" customFormat="1" x14ac:dyDescent="0.2">
      <c r="B556" s="119"/>
      <c r="C556" s="119"/>
      <c r="D556" s="119"/>
      <c r="E556" s="119"/>
      <c r="F556" s="119"/>
      <c r="G556" s="119"/>
      <c r="H556" s="119"/>
      <c r="I556" s="119"/>
      <c r="J556" s="119"/>
      <c r="K556" s="118"/>
      <c r="L556" s="118"/>
      <c r="M556" s="117"/>
      <c r="N556" s="132"/>
      <c r="O556" s="141"/>
      <c r="P556" s="141"/>
      <c r="Q556" s="141"/>
      <c r="R556" s="141"/>
      <c r="S556" s="141"/>
      <c r="T556" s="141"/>
      <c r="U556" s="141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  <c r="AF556" s="133"/>
      <c r="AG556" s="133"/>
      <c r="AH556" s="133"/>
      <c r="AI556" s="133"/>
      <c r="AJ556" s="133"/>
      <c r="AK556" s="133"/>
      <c r="AL556" s="133"/>
      <c r="AM556" s="133"/>
      <c r="AN556" s="133"/>
      <c r="AO556" s="133"/>
      <c r="AP556" s="133"/>
      <c r="AQ556" s="133"/>
      <c r="AR556" s="133"/>
      <c r="AS556" s="133"/>
      <c r="AT556" s="133"/>
      <c r="AU556" s="133"/>
      <c r="AV556" s="133"/>
      <c r="AW556" s="133"/>
      <c r="AX556" s="133"/>
      <c r="AY556" s="133"/>
      <c r="AZ556" s="133"/>
    </row>
    <row r="557" spans="2:52" s="116" customFormat="1" x14ac:dyDescent="0.2">
      <c r="B557" s="119"/>
      <c r="C557" s="119"/>
      <c r="D557" s="119"/>
      <c r="E557" s="119"/>
      <c r="F557" s="119"/>
      <c r="G557" s="119"/>
      <c r="H557" s="119"/>
      <c r="I557" s="119"/>
      <c r="J557" s="119"/>
      <c r="K557" s="118"/>
      <c r="L557" s="118"/>
      <c r="M557" s="117"/>
      <c r="N557" s="132"/>
      <c r="O557" s="141"/>
      <c r="P557" s="141"/>
      <c r="Q557" s="141"/>
      <c r="R557" s="141"/>
      <c r="S557" s="141"/>
      <c r="T557" s="141"/>
      <c r="U557" s="141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  <c r="AF557" s="133"/>
      <c r="AG557" s="133"/>
      <c r="AH557" s="133"/>
      <c r="AI557" s="133"/>
      <c r="AJ557" s="133"/>
      <c r="AK557" s="133"/>
      <c r="AL557" s="133"/>
      <c r="AM557" s="133"/>
      <c r="AN557" s="133"/>
      <c r="AO557" s="133"/>
      <c r="AP557" s="133"/>
      <c r="AQ557" s="133"/>
      <c r="AR557" s="133"/>
      <c r="AS557" s="133"/>
      <c r="AT557" s="133"/>
      <c r="AU557" s="133"/>
      <c r="AV557" s="133"/>
      <c r="AW557" s="133"/>
      <c r="AX557" s="133"/>
      <c r="AY557" s="133"/>
      <c r="AZ557" s="133"/>
    </row>
    <row r="558" spans="2:52" s="116" customFormat="1" x14ac:dyDescent="0.2">
      <c r="B558" s="119"/>
      <c r="C558" s="119"/>
      <c r="D558" s="119"/>
      <c r="E558" s="119"/>
      <c r="F558" s="119"/>
      <c r="G558" s="119"/>
      <c r="H558" s="119"/>
      <c r="I558" s="119"/>
      <c r="J558" s="119"/>
      <c r="K558" s="118"/>
      <c r="L558" s="118"/>
      <c r="M558" s="117"/>
      <c r="N558" s="132"/>
      <c r="O558" s="141"/>
      <c r="P558" s="141"/>
      <c r="Q558" s="141"/>
      <c r="R558" s="141"/>
      <c r="S558" s="141"/>
      <c r="T558" s="141"/>
      <c r="U558" s="141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  <c r="AF558" s="133"/>
      <c r="AG558" s="133"/>
      <c r="AH558" s="133"/>
      <c r="AI558" s="133"/>
      <c r="AJ558" s="133"/>
      <c r="AK558" s="133"/>
      <c r="AL558" s="133"/>
      <c r="AM558" s="133"/>
      <c r="AN558" s="133"/>
      <c r="AO558" s="133"/>
      <c r="AP558" s="133"/>
      <c r="AQ558" s="133"/>
      <c r="AR558" s="133"/>
      <c r="AS558" s="133"/>
      <c r="AT558" s="133"/>
      <c r="AU558" s="133"/>
      <c r="AV558" s="133"/>
      <c r="AW558" s="133"/>
      <c r="AX558" s="133"/>
      <c r="AY558" s="133"/>
      <c r="AZ558" s="133"/>
    </row>
    <row r="559" spans="2:52" s="116" customFormat="1" x14ac:dyDescent="0.2">
      <c r="B559" s="119"/>
      <c r="C559" s="119"/>
      <c r="D559" s="119"/>
      <c r="E559" s="119"/>
      <c r="F559" s="119"/>
      <c r="G559" s="119"/>
      <c r="H559" s="119"/>
      <c r="I559" s="119"/>
      <c r="J559" s="119"/>
      <c r="K559" s="118"/>
      <c r="L559" s="118"/>
      <c r="M559" s="117"/>
      <c r="N559" s="132"/>
      <c r="O559" s="141"/>
      <c r="P559" s="141"/>
      <c r="Q559" s="141"/>
      <c r="R559" s="141"/>
      <c r="S559" s="141"/>
      <c r="T559" s="141"/>
      <c r="U559" s="141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  <c r="AF559" s="133"/>
      <c r="AG559" s="133"/>
      <c r="AH559" s="133"/>
      <c r="AI559" s="133"/>
      <c r="AJ559" s="133"/>
      <c r="AK559" s="133"/>
      <c r="AL559" s="133"/>
      <c r="AM559" s="133"/>
      <c r="AN559" s="133"/>
      <c r="AO559" s="133"/>
      <c r="AP559" s="133"/>
      <c r="AQ559" s="133"/>
      <c r="AR559" s="133"/>
      <c r="AS559" s="133"/>
      <c r="AT559" s="133"/>
      <c r="AU559" s="133"/>
      <c r="AV559" s="133"/>
      <c r="AW559" s="133"/>
      <c r="AX559" s="133"/>
      <c r="AY559" s="133"/>
      <c r="AZ559" s="133"/>
    </row>
    <row r="560" spans="2:52" s="116" customFormat="1" x14ac:dyDescent="0.2">
      <c r="B560" s="119"/>
      <c r="C560" s="119"/>
      <c r="D560" s="119"/>
      <c r="E560" s="119"/>
      <c r="F560" s="119"/>
      <c r="G560" s="119"/>
      <c r="H560" s="119"/>
      <c r="I560" s="119"/>
      <c r="J560" s="119"/>
      <c r="K560" s="118"/>
      <c r="L560" s="118"/>
      <c r="M560" s="117"/>
      <c r="N560" s="132"/>
      <c r="O560" s="141"/>
      <c r="P560" s="141"/>
      <c r="Q560" s="141"/>
      <c r="R560" s="141"/>
      <c r="S560" s="141"/>
      <c r="T560" s="141"/>
      <c r="U560" s="141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  <c r="AF560" s="133"/>
      <c r="AG560" s="133"/>
      <c r="AH560" s="133"/>
      <c r="AI560" s="133"/>
      <c r="AJ560" s="133"/>
      <c r="AK560" s="133"/>
      <c r="AL560" s="133"/>
      <c r="AM560" s="133"/>
      <c r="AN560" s="133"/>
      <c r="AO560" s="133"/>
      <c r="AP560" s="133"/>
      <c r="AQ560" s="133"/>
      <c r="AR560" s="133"/>
      <c r="AS560" s="133"/>
      <c r="AT560" s="133"/>
      <c r="AU560" s="133"/>
      <c r="AV560" s="133"/>
      <c r="AW560" s="133"/>
      <c r="AX560" s="133"/>
      <c r="AY560" s="133"/>
      <c r="AZ560" s="133"/>
    </row>
    <row r="561" spans="2:52" s="116" customFormat="1" x14ac:dyDescent="0.2">
      <c r="B561" s="119"/>
      <c r="C561" s="119"/>
      <c r="D561" s="119"/>
      <c r="E561" s="119"/>
      <c r="F561" s="119"/>
      <c r="G561" s="119"/>
      <c r="H561" s="119"/>
      <c r="I561" s="119"/>
      <c r="J561" s="119"/>
      <c r="K561" s="118"/>
      <c r="L561" s="118"/>
      <c r="M561" s="117"/>
      <c r="N561" s="132"/>
      <c r="O561" s="141"/>
      <c r="P561" s="141"/>
      <c r="Q561" s="141"/>
      <c r="R561" s="141"/>
      <c r="S561" s="141"/>
      <c r="T561" s="141"/>
      <c r="U561" s="141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  <c r="AF561" s="133"/>
      <c r="AG561" s="133"/>
      <c r="AH561" s="133"/>
      <c r="AI561" s="133"/>
      <c r="AJ561" s="133"/>
      <c r="AK561" s="133"/>
      <c r="AL561" s="133"/>
      <c r="AM561" s="133"/>
      <c r="AN561" s="133"/>
      <c r="AO561" s="133"/>
      <c r="AP561" s="133"/>
      <c r="AQ561" s="133"/>
      <c r="AR561" s="133"/>
      <c r="AS561" s="133"/>
      <c r="AT561" s="133"/>
      <c r="AU561" s="133"/>
      <c r="AV561" s="133"/>
      <c r="AW561" s="133"/>
      <c r="AX561" s="133"/>
      <c r="AY561" s="133"/>
      <c r="AZ561" s="133"/>
    </row>
    <row r="562" spans="2:52" s="116" customFormat="1" x14ac:dyDescent="0.2">
      <c r="B562" s="119"/>
      <c r="C562" s="119"/>
      <c r="D562" s="119"/>
      <c r="E562" s="119"/>
      <c r="F562" s="119"/>
      <c r="G562" s="119"/>
      <c r="H562" s="119"/>
      <c r="I562" s="119"/>
      <c r="J562" s="119"/>
      <c r="K562" s="118"/>
      <c r="L562" s="118"/>
      <c r="M562" s="117"/>
      <c r="N562" s="132"/>
      <c r="O562" s="141"/>
      <c r="P562" s="141"/>
      <c r="Q562" s="141"/>
      <c r="R562" s="141"/>
      <c r="S562" s="141"/>
      <c r="T562" s="141"/>
      <c r="U562" s="141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  <c r="AF562" s="133"/>
      <c r="AG562" s="133"/>
      <c r="AH562" s="133"/>
      <c r="AI562" s="133"/>
      <c r="AJ562" s="133"/>
      <c r="AK562" s="133"/>
      <c r="AL562" s="133"/>
      <c r="AM562" s="133"/>
      <c r="AN562" s="133"/>
      <c r="AO562" s="133"/>
      <c r="AP562" s="133"/>
      <c r="AQ562" s="133"/>
      <c r="AR562" s="133"/>
      <c r="AS562" s="133"/>
      <c r="AT562" s="133"/>
      <c r="AU562" s="133"/>
      <c r="AV562" s="133"/>
      <c r="AW562" s="133"/>
      <c r="AX562" s="133"/>
      <c r="AY562" s="133"/>
      <c r="AZ562" s="133"/>
    </row>
    <row r="563" spans="2:52" s="116" customFormat="1" x14ac:dyDescent="0.2">
      <c r="B563" s="119"/>
      <c r="C563" s="119"/>
      <c r="D563" s="119"/>
      <c r="E563" s="119"/>
      <c r="F563" s="119"/>
      <c r="G563" s="119"/>
      <c r="H563" s="119"/>
      <c r="I563" s="119"/>
      <c r="J563" s="119"/>
      <c r="K563" s="118"/>
      <c r="L563" s="118"/>
      <c r="M563" s="117"/>
      <c r="N563" s="132"/>
      <c r="O563" s="141"/>
      <c r="P563" s="141"/>
      <c r="Q563" s="141"/>
      <c r="R563" s="141"/>
      <c r="S563" s="141"/>
      <c r="T563" s="141"/>
      <c r="U563" s="141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  <c r="AF563" s="133"/>
      <c r="AG563" s="133"/>
      <c r="AH563" s="133"/>
      <c r="AI563" s="133"/>
      <c r="AJ563" s="133"/>
      <c r="AK563" s="133"/>
      <c r="AL563" s="133"/>
      <c r="AM563" s="133"/>
      <c r="AN563" s="133"/>
      <c r="AO563" s="133"/>
      <c r="AP563" s="133"/>
      <c r="AQ563" s="133"/>
      <c r="AR563" s="133"/>
      <c r="AS563" s="133"/>
      <c r="AT563" s="133"/>
      <c r="AU563" s="133"/>
      <c r="AV563" s="133"/>
      <c r="AW563" s="133"/>
      <c r="AX563" s="133"/>
      <c r="AY563" s="133"/>
      <c r="AZ563" s="133"/>
    </row>
    <row r="564" spans="2:52" s="116" customFormat="1" x14ac:dyDescent="0.2">
      <c r="B564" s="119"/>
      <c r="C564" s="119"/>
      <c r="D564" s="119"/>
      <c r="E564" s="119"/>
      <c r="F564" s="119"/>
      <c r="G564" s="119"/>
      <c r="H564" s="119"/>
      <c r="I564" s="119"/>
      <c r="J564" s="119"/>
      <c r="K564" s="118"/>
      <c r="L564" s="118"/>
      <c r="M564" s="117"/>
      <c r="N564" s="132"/>
      <c r="O564" s="141"/>
      <c r="P564" s="141"/>
      <c r="Q564" s="141"/>
      <c r="R564" s="141"/>
      <c r="S564" s="141"/>
      <c r="T564" s="141"/>
      <c r="U564" s="141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  <c r="AF564" s="133"/>
      <c r="AG564" s="133"/>
      <c r="AH564" s="133"/>
      <c r="AI564" s="133"/>
      <c r="AJ564" s="133"/>
      <c r="AK564" s="133"/>
      <c r="AL564" s="133"/>
      <c r="AM564" s="133"/>
      <c r="AN564" s="133"/>
      <c r="AO564" s="133"/>
      <c r="AP564" s="133"/>
      <c r="AQ564" s="133"/>
      <c r="AR564" s="133"/>
      <c r="AS564" s="133"/>
      <c r="AT564" s="133"/>
      <c r="AU564" s="133"/>
      <c r="AV564" s="133"/>
      <c r="AW564" s="133"/>
      <c r="AX564" s="133"/>
      <c r="AY564" s="133"/>
      <c r="AZ564" s="133"/>
    </row>
    <row r="565" spans="2:52" s="116" customFormat="1" x14ac:dyDescent="0.2">
      <c r="B565" s="119"/>
      <c r="C565" s="119"/>
      <c r="D565" s="119"/>
      <c r="E565" s="119"/>
      <c r="F565" s="119"/>
      <c r="G565" s="119"/>
      <c r="H565" s="119"/>
      <c r="I565" s="119"/>
      <c r="J565" s="119"/>
      <c r="K565" s="118"/>
      <c r="L565" s="118"/>
      <c r="M565" s="117"/>
      <c r="N565" s="132"/>
      <c r="O565" s="141"/>
      <c r="P565" s="141"/>
      <c r="Q565" s="141"/>
      <c r="R565" s="141"/>
      <c r="S565" s="141"/>
      <c r="T565" s="141"/>
      <c r="U565" s="141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  <c r="AF565" s="133"/>
      <c r="AG565" s="133"/>
      <c r="AH565" s="133"/>
      <c r="AI565" s="133"/>
      <c r="AJ565" s="133"/>
      <c r="AK565" s="133"/>
      <c r="AL565" s="133"/>
      <c r="AM565" s="133"/>
      <c r="AN565" s="133"/>
      <c r="AO565" s="133"/>
      <c r="AP565" s="133"/>
      <c r="AQ565" s="133"/>
      <c r="AR565" s="133"/>
      <c r="AS565" s="133"/>
      <c r="AT565" s="133"/>
      <c r="AU565" s="133"/>
      <c r="AV565" s="133"/>
      <c r="AW565" s="133"/>
      <c r="AX565" s="133"/>
      <c r="AY565" s="133"/>
      <c r="AZ565" s="133"/>
    </row>
    <row r="566" spans="2:52" s="116" customFormat="1" x14ac:dyDescent="0.2">
      <c r="B566" s="119"/>
      <c r="C566" s="119"/>
      <c r="D566" s="119"/>
      <c r="E566" s="119"/>
      <c r="F566" s="119"/>
      <c r="G566" s="119"/>
      <c r="H566" s="119"/>
      <c r="I566" s="119"/>
      <c r="J566" s="119"/>
      <c r="K566" s="118"/>
      <c r="L566" s="118"/>
      <c r="M566" s="117"/>
      <c r="N566" s="132"/>
      <c r="O566" s="141"/>
      <c r="P566" s="141"/>
      <c r="Q566" s="141"/>
      <c r="R566" s="141"/>
      <c r="S566" s="141"/>
      <c r="T566" s="141"/>
      <c r="U566" s="141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  <c r="AF566" s="133"/>
      <c r="AG566" s="133"/>
      <c r="AH566" s="133"/>
      <c r="AI566" s="133"/>
      <c r="AJ566" s="133"/>
      <c r="AK566" s="133"/>
      <c r="AL566" s="133"/>
      <c r="AM566" s="133"/>
      <c r="AN566" s="133"/>
      <c r="AO566" s="133"/>
      <c r="AP566" s="133"/>
      <c r="AQ566" s="133"/>
      <c r="AR566" s="133"/>
      <c r="AS566" s="133"/>
      <c r="AT566" s="133"/>
      <c r="AU566" s="133"/>
      <c r="AV566" s="133"/>
      <c r="AW566" s="133"/>
      <c r="AX566" s="133"/>
      <c r="AY566" s="133"/>
      <c r="AZ566" s="133"/>
    </row>
    <row r="567" spans="2:52" s="116" customFormat="1" x14ac:dyDescent="0.2">
      <c r="B567" s="119"/>
      <c r="C567" s="119"/>
      <c r="D567" s="119"/>
      <c r="E567" s="119"/>
      <c r="F567" s="119"/>
      <c r="G567" s="119"/>
      <c r="H567" s="119"/>
      <c r="I567" s="119"/>
      <c r="J567" s="119"/>
      <c r="K567" s="118"/>
      <c r="L567" s="118"/>
      <c r="M567" s="117"/>
      <c r="N567" s="132"/>
      <c r="O567" s="141"/>
      <c r="P567" s="141"/>
      <c r="Q567" s="141"/>
      <c r="R567" s="141"/>
      <c r="S567" s="141"/>
      <c r="T567" s="141"/>
      <c r="U567" s="141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  <c r="AF567" s="133"/>
      <c r="AG567" s="133"/>
      <c r="AH567" s="133"/>
      <c r="AI567" s="133"/>
      <c r="AJ567" s="133"/>
      <c r="AK567" s="133"/>
      <c r="AL567" s="133"/>
      <c r="AM567" s="133"/>
      <c r="AN567" s="133"/>
      <c r="AO567" s="133"/>
      <c r="AP567" s="133"/>
      <c r="AQ567" s="133"/>
      <c r="AR567" s="133"/>
      <c r="AS567" s="133"/>
      <c r="AT567" s="133"/>
      <c r="AU567" s="133"/>
      <c r="AV567" s="133"/>
      <c r="AW567" s="133"/>
      <c r="AX567" s="133"/>
      <c r="AY567" s="133"/>
      <c r="AZ567" s="133"/>
    </row>
    <row r="568" spans="2:52" s="116" customFormat="1" x14ac:dyDescent="0.2">
      <c r="B568" s="119"/>
      <c r="C568" s="119"/>
      <c r="D568" s="119"/>
      <c r="E568" s="119"/>
      <c r="F568" s="119"/>
      <c r="G568" s="119"/>
      <c r="H568" s="119"/>
      <c r="I568" s="119"/>
      <c r="J568" s="119"/>
      <c r="K568" s="118"/>
      <c r="L568" s="118"/>
      <c r="M568" s="117"/>
      <c r="N568" s="132"/>
      <c r="O568" s="141"/>
      <c r="P568" s="141"/>
      <c r="Q568" s="141"/>
      <c r="R568" s="141"/>
      <c r="S568" s="141"/>
      <c r="T568" s="141"/>
      <c r="U568" s="141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  <c r="AF568" s="133"/>
      <c r="AG568" s="133"/>
      <c r="AH568" s="133"/>
      <c r="AI568" s="133"/>
      <c r="AJ568" s="133"/>
      <c r="AK568" s="133"/>
      <c r="AL568" s="133"/>
      <c r="AM568" s="133"/>
      <c r="AN568" s="133"/>
      <c r="AO568" s="133"/>
      <c r="AP568" s="133"/>
      <c r="AQ568" s="133"/>
      <c r="AR568" s="133"/>
      <c r="AS568" s="133"/>
      <c r="AT568" s="133"/>
      <c r="AU568" s="133"/>
      <c r="AV568" s="133"/>
      <c r="AW568" s="133"/>
      <c r="AX568" s="133"/>
      <c r="AY568" s="133"/>
      <c r="AZ568" s="133"/>
    </row>
    <row r="569" spans="2:52" s="116" customFormat="1" x14ac:dyDescent="0.2">
      <c r="B569" s="119"/>
      <c r="C569" s="119"/>
      <c r="D569" s="119"/>
      <c r="E569" s="119"/>
      <c r="F569" s="119"/>
      <c r="G569" s="119"/>
      <c r="H569" s="119"/>
      <c r="I569" s="119"/>
      <c r="J569" s="119"/>
      <c r="K569" s="118"/>
      <c r="L569" s="118"/>
      <c r="M569" s="117"/>
      <c r="N569" s="132"/>
      <c r="O569" s="141"/>
      <c r="P569" s="141"/>
      <c r="Q569" s="141"/>
      <c r="R569" s="141"/>
      <c r="S569" s="141"/>
      <c r="T569" s="141"/>
      <c r="U569" s="141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  <c r="AF569" s="133"/>
      <c r="AG569" s="133"/>
      <c r="AH569" s="133"/>
      <c r="AI569" s="133"/>
      <c r="AJ569" s="133"/>
      <c r="AK569" s="133"/>
      <c r="AL569" s="133"/>
      <c r="AM569" s="133"/>
      <c r="AN569" s="133"/>
      <c r="AO569" s="133"/>
      <c r="AP569" s="133"/>
      <c r="AQ569" s="133"/>
      <c r="AR569" s="133"/>
      <c r="AS569" s="133"/>
      <c r="AT569" s="133"/>
      <c r="AU569" s="133"/>
      <c r="AV569" s="133"/>
      <c r="AW569" s="133"/>
      <c r="AX569" s="133"/>
      <c r="AY569" s="133"/>
      <c r="AZ569" s="133"/>
    </row>
    <row r="570" spans="2:52" s="116" customFormat="1" x14ac:dyDescent="0.2">
      <c r="B570" s="119"/>
      <c r="C570" s="119"/>
      <c r="D570" s="119"/>
      <c r="E570" s="119"/>
      <c r="F570" s="119"/>
      <c r="G570" s="119"/>
      <c r="H570" s="119"/>
      <c r="I570" s="119"/>
      <c r="J570" s="119"/>
      <c r="K570" s="118"/>
      <c r="L570" s="118"/>
      <c r="M570" s="117"/>
      <c r="N570" s="132"/>
      <c r="O570" s="141"/>
      <c r="P570" s="141"/>
      <c r="Q570" s="141"/>
      <c r="R570" s="141"/>
      <c r="S570" s="141"/>
      <c r="T570" s="141"/>
      <c r="U570" s="141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  <c r="AF570" s="133"/>
      <c r="AG570" s="133"/>
      <c r="AH570" s="133"/>
      <c r="AI570" s="133"/>
      <c r="AJ570" s="133"/>
      <c r="AK570" s="133"/>
      <c r="AL570" s="133"/>
      <c r="AM570" s="133"/>
      <c r="AN570" s="133"/>
      <c r="AO570" s="133"/>
      <c r="AP570" s="133"/>
      <c r="AQ570" s="133"/>
      <c r="AR570" s="133"/>
      <c r="AS570" s="133"/>
      <c r="AT570" s="133"/>
      <c r="AU570" s="133"/>
      <c r="AV570" s="133"/>
      <c r="AW570" s="133"/>
      <c r="AX570" s="133"/>
      <c r="AY570" s="133"/>
      <c r="AZ570" s="133"/>
    </row>
    <row r="571" spans="2:52" s="116" customFormat="1" x14ac:dyDescent="0.2">
      <c r="B571" s="119"/>
      <c r="C571" s="119"/>
      <c r="D571" s="119"/>
      <c r="E571" s="119"/>
      <c r="F571" s="119"/>
      <c r="G571" s="119"/>
      <c r="H571" s="119"/>
      <c r="I571" s="119"/>
      <c r="J571" s="119"/>
      <c r="K571" s="118"/>
      <c r="L571" s="118"/>
      <c r="M571" s="117"/>
      <c r="N571" s="132"/>
      <c r="O571" s="141"/>
      <c r="P571" s="141"/>
      <c r="Q571" s="141"/>
      <c r="R571" s="141"/>
      <c r="S571" s="141"/>
      <c r="T571" s="141"/>
      <c r="U571" s="141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  <c r="AF571" s="133"/>
      <c r="AG571" s="133"/>
      <c r="AH571" s="133"/>
      <c r="AI571" s="133"/>
      <c r="AJ571" s="133"/>
      <c r="AK571" s="133"/>
      <c r="AL571" s="133"/>
      <c r="AM571" s="133"/>
      <c r="AN571" s="133"/>
      <c r="AO571" s="133"/>
      <c r="AP571" s="133"/>
      <c r="AQ571" s="133"/>
      <c r="AR571" s="133"/>
      <c r="AS571" s="133"/>
      <c r="AT571" s="133"/>
      <c r="AU571" s="133"/>
      <c r="AV571" s="133"/>
      <c r="AW571" s="133"/>
      <c r="AX571" s="133"/>
      <c r="AY571" s="133"/>
      <c r="AZ571" s="133"/>
    </row>
    <row r="572" spans="2:52" s="116" customFormat="1" x14ac:dyDescent="0.2">
      <c r="B572" s="119"/>
      <c r="C572" s="119"/>
      <c r="D572" s="119"/>
      <c r="E572" s="119"/>
      <c r="F572" s="119"/>
      <c r="G572" s="119"/>
      <c r="H572" s="119"/>
      <c r="I572" s="119"/>
      <c r="J572" s="119"/>
      <c r="K572" s="118"/>
      <c r="L572" s="118"/>
      <c r="M572" s="117"/>
      <c r="N572" s="132"/>
      <c r="O572" s="141"/>
      <c r="P572" s="141"/>
      <c r="Q572" s="141"/>
      <c r="R572" s="141"/>
      <c r="S572" s="141"/>
      <c r="T572" s="141"/>
      <c r="U572" s="141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  <c r="AF572" s="133"/>
      <c r="AG572" s="133"/>
      <c r="AH572" s="133"/>
      <c r="AI572" s="133"/>
      <c r="AJ572" s="133"/>
      <c r="AK572" s="133"/>
      <c r="AL572" s="133"/>
      <c r="AM572" s="133"/>
      <c r="AN572" s="133"/>
      <c r="AO572" s="133"/>
      <c r="AP572" s="133"/>
      <c r="AQ572" s="133"/>
      <c r="AR572" s="133"/>
      <c r="AS572" s="133"/>
      <c r="AT572" s="133"/>
      <c r="AU572" s="133"/>
      <c r="AV572" s="133"/>
      <c r="AW572" s="133"/>
      <c r="AX572" s="133"/>
      <c r="AY572" s="133"/>
      <c r="AZ572" s="133"/>
    </row>
    <row r="573" spans="2:52" s="116" customFormat="1" x14ac:dyDescent="0.2">
      <c r="B573" s="119"/>
      <c r="C573" s="119"/>
      <c r="D573" s="119"/>
      <c r="E573" s="119"/>
      <c r="F573" s="119"/>
      <c r="G573" s="119"/>
      <c r="H573" s="119"/>
      <c r="I573" s="119"/>
      <c r="J573" s="119"/>
      <c r="K573" s="118"/>
      <c r="L573" s="118"/>
      <c r="M573" s="117"/>
      <c r="N573" s="132"/>
      <c r="O573" s="141"/>
      <c r="P573" s="141"/>
      <c r="Q573" s="141"/>
      <c r="R573" s="141"/>
      <c r="S573" s="141"/>
      <c r="T573" s="141"/>
      <c r="U573" s="141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  <c r="AF573" s="133"/>
      <c r="AG573" s="133"/>
      <c r="AH573" s="133"/>
      <c r="AI573" s="133"/>
      <c r="AJ573" s="133"/>
      <c r="AK573" s="133"/>
      <c r="AL573" s="133"/>
      <c r="AM573" s="133"/>
      <c r="AN573" s="133"/>
      <c r="AO573" s="133"/>
      <c r="AP573" s="133"/>
      <c r="AQ573" s="133"/>
      <c r="AR573" s="133"/>
      <c r="AS573" s="133"/>
      <c r="AT573" s="133"/>
      <c r="AU573" s="133"/>
      <c r="AV573" s="133"/>
      <c r="AW573" s="133"/>
      <c r="AX573" s="133"/>
      <c r="AY573" s="133"/>
      <c r="AZ573" s="133"/>
    </row>
    <row r="574" spans="2:52" s="116" customFormat="1" x14ac:dyDescent="0.2">
      <c r="B574" s="119"/>
      <c r="C574" s="119"/>
      <c r="D574" s="119"/>
      <c r="E574" s="119"/>
      <c r="F574" s="119"/>
      <c r="G574" s="119"/>
      <c r="H574" s="119"/>
      <c r="I574" s="119"/>
      <c r="J574" s="119"/>
      <c r="K574" s="118"/>
      <c r="L574" s="118"/>
      <c r="M574" s="117"/>
      <c r="N574" s="132"/>
      <c r="O574" s="141"/>
      <c r="P574" s="141"/>
      <c r="Q574" s="141"/>
      <c r="R574" s="141"/>
      <c r="S574" s="141"/>
      <c r="T574" s="141"/>
      <c r="U574" s="141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  <c r="AF574" s="133"/>
      <c r="AG574" s="133"/>
      <c r="AH574" s="133"/>
      <c r="AI574" s="133"/>
      <c r="AJ574" s="133"/>
      <c r="AK574" s="133"/>
      <c r="AL574" s="133"/>
      <c r="AM574" s="133"/>
      <c r="AN574" s="133"/>
      <c r="AO574" s="133"/>
      <c r="AP574" s="133"/>
      <c r="AQ574" s="133"/>
      <c r="AR574" s="133"/>
      <c r="AS574" s="133"/>
      <c r="AT574" s="133"/>
      <c r="AU574" s="133"/>
      <c r="AV574" s="133"/>
      <c r="AW574" s="133"/>
      <c r="AX574" s="133"/>
      <c r="AY574" s="133"/>
      <c r="AZ574" s="133"/>
    </row>
    <row r="575" spans="2:52" s="116" customFormat="1" x14ac:dyDescent="0.2">
      <c r="B575" s="119"/>
      <c r="C575" s="119"/>
      <c r="D575" s="119"/>
      <c r="E575" s="119"/>
      <c r="F575" s="119"/>
      <c r="G575" s="119"/>
      <c r="H575" s="119"/>
      <c r="I575" s="119"/>
      <c r="J575" s="119"/>
      <c r="K575" s="118"/>
      <c r="L575" s="118"/>
      <c r="M575" s="117"/>
      <c r="N575" s="132"/>
      <c r="O575" s="141"/>
      <c r="P575" s="141"/>
      <c r="Q575" s="141"/>
      <c r="R575" s="141"/>
      <c r="S575" s="141"/>
      <c r="T575" s="141"/>
      <c r="U575" s="141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  <c r="AF575" s="133"/>
      <c r="AG575" s="133"/>
      <c r="AH575" s="133"/>
      <c r="AI575" s="133"/>
      <c r="AJ575" s="133"/>
      <c r="AK575" s="133"/>
      <c r="AL575" s="133"/>
      <c r="AM575" s="133"/>
      <c r="AN575" s="133"/>
      <c r="AO575" s="133"/>
      <c r="AP575" s="133"/>
      <c r="AQ575" s="133"/>
      <c r="AR575" s="133"/>
      <c r="AS575" s="133"/>
      <c r="AT575" s="133"/>
      <c r="AU575" s="133"/>
      <c r="AV575" s="133"/>
      <c r="AW575" s="133"/>
      <c r="AX575" s="133"/>
      <c r="AY575" s="133"/>
      <c r="AZ575" s="133"/>
    </row>
    <row r="576" spans="2:52" s="116" customFormat="1" x14ac:dyDescent="0.2">
      <c r="B576" s="119"/>
      <c r="C576" s="119"/>
      <c r="D576" s="119"/>
      <c r="E576" s="119"/>
      <c r="F576" s="119"/>
      <c r="G576" s="119"/>
      <c r="H576" s="119"/>
      <c r="I576" s="119"/>
      <c r="J576" s="119"/>
      <c r="K576" s="118"/>
      <c r="L576" s="118"/>
      <c r="M576" s="117"/>
      <c r="N576" s="132"/>
      <c r="O576" s="141"/>
      <c r="P576" s="141"/>
      <c r="Q576" s="141"/>
      <c r="R576" s="141"/>
      <c r="S576" s="141"/>
      <c r="T576" s="141"/>
      <c r="U576" s="141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  <c r="AF576" s="133"/>
      <c r="AG576" s="133"/>
      <c r="AH576" s="133"/>
      <c r="AI576" s="133"/>
      <c r="AJ576" s="133"/>
      <c r="AK576" s="133"/>
      <c r="AL576" s="133"/>
      <c r="AM576" s="133"/>
      <c r="AN576" s="133"/>
      <c r="AO576" s="133"/>
      <c r="AP576" s="133"/>
      <c r="AQ576" s="133"/>
      <c r="AR576" s="133"/>
      <c r="AS576" s="133"/>
      <c r="AT576" s="133"/>
      <c r="AU576" s="133"/>
      <c r="AV576" s="133"/>
      <c r="AW576" s="133"/>
      <c r="AX576" s="133"/>
      <c r="AY576" s="133"/>
      <c r="AZ576" s="133"/>
    </row>
    <row r="577" spans="2:52" s="116" customFormat="1" x14ac:dyDescent="0.2">
      <c r="B577" s="119"/>
      <c r="C577" s="119"/>
      <c r="D577" s="119"/>
      <c r="E577" s="119"/>
      <c r="F577" s="119"/>
      <c r="G577" s="119"/>
      <c r="H577" s="119"/>
      <c r="I577" s="119"/>
      <c r="J577" s="119"/>
      <c r="K577" s="118"/>
      <c r="L577" s="118"/>
      <c r="M577" s="117"/>
      <c r="N577" s="132"/>
      <c r="O577" s="141"/>
      <c r="P577" s="141"/>
      <c r="Q577" s="141"/>
      <c r="R577" s="141"/>
      <c r="S577" s="141"/>
      <c r="T577" s="141"/>
      <c r="U577" s="141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  <c r="AF577" s="133"/>
      <c r="AG577" s="133"/>
      <c r="AH577" s="133"/>
      <c r="AI577" s="133"/>
      <c r="AJ577" s="133"/>
      <c r="AK577" s="133"/>
      <c r="AL577" s="133"/>
      <c r="AM577" s="133"/>
      <c r="AN577" s="133"/>
      <c r="AO577" s="133"/>
      <c r="AP577" s="133"/>
      <c r="AQ577" s="133"/>
      <c r="AR577" s="133"/>
      <c r="AS577" s="133"/>
      <c r="AT577" s="133"/>
      <c r="AU577" s="133"/>
      <c r="AV577" s="133"/>
      <c r="AW577" s="133"/>
      <c r="AX577" s="133"/>
      <c r="AY577" s="133"/>
      <c r="AZ577" s="133"/>
    </row>
    <row r="578" spans="2:52" s="116" customFormat="1" x14ac:dyDescent="0.2">
      <c r="B578" s="119"/>
      <c r="C578" s="119"/>
      <c r="D578" s="119"/>
      <c r="E578" s="119"/>
      <c r="F578" s="119"/>
      <c r="G578" s="119"/>
      <c r="H578" s="119"/>
      <c r="I578" s="119"/>
      <c r="J578" s="119"/>
      <c r="K578" s="118"/>
      <c r="L578" s="118"/>
      <c r="M578" s="117"/>
      <c r="N578" s="132"/>
      <c r="O578" s="141"/>
      <c r="P578" s="141"/>
      <c r="Q578" s="141"/>
      <c r="R578" s="141"/>
      <c r="S578" s="141"/>
      <c r="T578" s="141"/>
      <c r="U578" s="141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  <c r="AF578" s="133"/>
      <c r="AG578" s="133"/>
      <c r="AH578" s="133"/>
      <c r="AI578" s="133"/>
      <c r="AJ578" s="133"/>
      <c r="AK578" s="133"/>
      <c r="AL578" s="133"/>
      <c r="AM578" s="133"/>
      <c r="AN578" s="133"/>
      <c r="AO578" s="133"/>
      <c r="AP578" s="133"/>
      <c r="AQ578" s="133"/>
      <c r="AR578" s="133"/>
      <c r="AS578" s="133"/>
      <c r="AT578" s="133"/>
      <c r="AU578" s="133"/>
      <c r="AV578" s="133"/>
      <c r="AW578" s="133"/>
      <c r="AX578" s="133"/>
      <c r="AY578" s="133"/>
      <c r="AZ578" s="133"/>
    </row>
    <row r="579" spans="2:52" s="116" customFormat="1" x14ac:dyDescent="0.2">
      <c r="B579" s="119"/>
      <c r="C579" s="119"/>
      <c r="D579" s="119"/>
      <c r="E579" s="119"/>
      <c r="F579" s="119"/>
      <c r="G579" s="119"/>
      <c r="H579" s="119"/>
      <c r="I579" s="119"/>
      <c r="J579" s="119"/>
      <c r="K579" s="118"/>
      <c r="L579" s="118"/>
      <c r="M579" s="117"/>
      <c r="N579" s="132"/>
      <c r="O579" s="141"/>
      <c r="P579" s="141"/>
      <c r="Q579" s="141"/>
      <c r="R579" s="141"/>
      <c r="S579" s="141"/>
      <c r="T579" s="141"/>
      <c r="U579" s="141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  <c r="AF579" s="133"/>
      <c r="AG579" s="133"/>
      <c r="AH579" s="133"/>
      <c r="AI579" s="133"/>
      <c r="AJ579" s="133"/>
      <c r="AK579" s="133"/>
      <c r="AL579" s="133"/>
      <c r="AM579" s="133"/>
      <c r="AN579" s="133"/>
      <c r="AO579" s="133"/>
      <c r="AP579" s="133"/>
      <c r="AQ579" s="133"/>
      <c r="AR579" s="133"/>
      <c r="AS579" s="133"/>
      <c r="AT579" s="133"/>
      <c r="AU579" s="133"/>
      <c r="AV579" s="133"/>
      <c r="AW579" s="133"/>
      <c r="AX579" s="133"/>
      <c r="AY579" s="133"/>
      <c r="AZ579" s="133"/>
    </row>
    <row r="580" spans="2:52" s="116" customFormat="1" x14ac:dyDescent="0.2">
      <c r="B580" s="119"/>
      <c r="C580" s="119"/>
      <c r="D580" s="119"/>
      <c r="E580" s="119"/>
      <c r="F580" s="119"/>
      <c r="G580" s="119"/>
      <c r="H580" s="119"/>
      <c r="I580" s="119"/>
      <c r="J580" s="119"/>
      <c r="K580" s="118"/>
      <c r="L580" s="118"/>
      <c r="M580" s="117"/>
      <c r="N580" s="132"/>
      <c r="O580" s="141"/>
      <c r="P580" s="141"/>
      <c r="Q580" s="141"/>
      <c r="R580" s="141"/>
      <c r="S580" s="141"/>
      <c r="T580" s="141"/>
      <c r="U580" s="141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  <c r="AF580" s="133"/>
      <c r="AG580" s="133"/>
      <c r="AH580" s="133"/>
      <c r="AI580" s="133"/>
      <c r="AJ580" s="133"/>
      <c r="AK580" s="133"/>
      <c r="AL580" s="133"/>
      <c r="AM580" s="133"/>
      <c r="AN580" s="133"/>
      <c r="AO580" s="133"/>
      <c r="AP580" s="133"/>
      <c r="AQ580" s="133"/>
      <c r="AR580" s="133"/>
      <c r="AS580" s="133"/>
      <c r="AT580" s="133"/>
      <c r="AU580" s="133"/>
      <c r="AV580" s="133"/>
      <c r="AW580" s="133"/>
      <c r="AX580" s="133"/>
      <c r="AY580" s="133"/>
      <c r="AZ580" s="133"/>
    </row>
    <row r="581" spans="2:52" s="116" customFormat="1" x14ac:dyDescent="0.2">
      <c r="B581" s="119"/>
      <c r="C581" s="119"/>
      <c r="D581" s="119"/>
      <c r="E581" s="119"/>
      <c r="F581" s="119"/>
      <c r="G581" s="119"/>
      <c r="H581" s="119"/>
      <c r="I581" s="119"/>
      <c r="J581" s="119"/>
      <c r="K581" s="118"/>
      <c r="L581" s="118"/>
      <c r="M581" s="117"/>
      <c r="N581" s="132"/>
      <c r="O581" s="141"/>
      <c r="P581" s="141"/>
      <c r="Q581" s="141"/>
      <c r="R581" s="141"/>
      <c r="S581" s="141"/>
      <c r="T581" s="141"/>
      <c r="U581" s="141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  <c r="AF581" s="133"/>
      <c r="AG581" s="133"/>
      <c r="AH581" s="133"/>
      <c r="AI581" s="133"/>
      <c r="AJ581" s="133"/>
      <c r="AK581" s="133"/>
      <c r="AL581" s="133"/>
      <c r="AM581" s="133"/>
      <c r="AN581" s="133"/>
      <c r="AO581" s="133"/>
      <c r="AP581" s="133"/>
      <c r="AQ581" s="133"/>
      <c r="AR581" s="133"/>
      <c r="AS581" s="133"/>
      <c r="AT581" s="133"/>
      <c r="AU581" s="133"/>
      <c r="AV581" s="133"/>
      <c r="AW581" s="133"/>
      <c r="AX581" s="133"/>
      <c r="AY581" s="133"/>
      <c r="AZ581" s="133"/>
    </row>
    <row r="582" spans="2:52" s="116" customFormat="1" x14ac:dyDescent="0.2">
      <c r="B582" s="119"/>
      <c r="C582" s="119"/>
      <c r="D582" s="119"/>
      <c r="E582" s="119"/>
      <c r="F582" s="119"/>
      <c r="G582" s="119"/>
      <c r="H582" s="119"/>
      <c r="I582" s="119"/>
      <c r="J582" s="119"/>
      <c r="K582" s="118"/>
      <c r="L582" s="118"/>
      <c r="M582" s="117"/>
      <c r="N582" s="132"/>
      <c r="O582" s="141"/>
      <c r="P582" s="141"/>
      <c r="Q582" s="141"/>
      <c r="R582" s="141"/>
      <c r="S582" s="141"/>
      <c r="T582" s="141"/>
      <c r="U582" s="141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  <c r="AF582" s="133"/>
      <c r="AG582" s="133"/>
      <c r="AH582" s="133"/>
      <c r="AI582" s="133"/>
      <c r="AJ582" s="133"/>
      <c r="AK582" s="133"/>
      <c r="AL582" s="133"/>
      <c r="AM582" s="133"/>
      <c r="AN582" s="133"/>
      <c r="AO582" s="133"/>
      <c r="AP582" s="133"/>
      <c r="AQ582" s="133"/>
      <c r="AR582" s="133"/>
      <c r="AS582" s="133"/>
      <c r="AT582" s="133"/>
      <c r="AU582" s="133"/>
      <c r="AV582" s="133"/>
      <c r="AW582" s="133"/>
      <c r="AX582" s="133"/>
      <c r="AY582" s="133"/>
      <c r="AZ582" s="133"/>
    </row>
    <row r="583" spans="2:52" s="116" customFormat="1" x14ac:dyDescent="0.2">
      <c r="B583" s="119"/>
      <c r="C583" s="119"/>
      <c r="D583" s="119"/>
      <c r="E583" s="119"/>
      <c r="F583" s="119"/>
      <c r="G583" s="119"/>
      <c r="H583" s="119"/>
      <c r="I583" s="119"/>
      <c r="J583" s="119"/>
      <c r="K583" s="118"/>
      <c r="L583" s="118"/>
      <c r="M583" s="117"/>
      <c r="N583" s="132"/>
      <c r="O583" s="141"/>
      <c r="P583" s="141"/>
      <c r="Q583" s="141"/>
      <c r="R583" s="141"/>
      <c r="S583" s="141"/>
      <c r="T583" s="141"/>
      <c r="U583" s="141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  <c r="AF583" s="133"/>
      <c r="AG583" s="133"/>
      <c r="AH583" s="133"/>
      <c r="AI583" s="133"/>
      <c r="AJ583" s="133"/>
      <c r="AK583" s="133"/>
      <c r="AL583" s="133"/>
      <c r="AM583" s="133"/>
      <c r="AN583" s="133"/>
      <c r="AO583" s="133"/>
      <c r="AP583" s="133"/>
      <c r="AQ583" s="133"/>
      <c r="AR583" s="133"/>
      <c r="AS583" s="133"/>
      <c r="AT583" s="133"/>
      <c r="AU583" s="133"/>
      <c r="AV583" s="133"/>
      <c r="AW583" s="133"/>
      <c r="AX583" s="133"/>
      <c r="AY583" s="133"/>
      <c r="AZ583" s="133"/>
    </row>
    <row r="584" spans="2:52" s="116" customFormat="1" x14ac:dyDescent="0.2">
      <c r="B584" s="119"/>
      <c r="C584" s="119"/>
      <c r="D584" s="119"/>
      <c r="E584" s="119"/>
      <c r="F584" s="119"/>
      <c r="G584" s="119"/>
      <c r="H584" s="119"/>
      <c r="I584" s="119"/>
      <c r="J584" s="119"/>
      <c r="K584" s="118"/>
      <c r="L584" s="118"/>
      <c r="M584" s="117"/>
      <c r="N584" s="132"/>
      <c r="O584" s="141"/>
      <c r="P584" s="141"/>
      <c r="Q584" s="141"/>
      <c r="R584" s="141"/>
      <c r="S584" s="141"/>
      <c r="T584" s="141"/>
      <c r="U584" s="141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  <c r="AF584" s="133"/>
      <c r="AG584" s="133"/>
      <c r="AH584" s="133"/>
      <c r="AI584" s="133"/>
      <c r="AJ584" s="133"/>
      <c r="AK584" s="133"/>
      <c r="AL584" s="133"/>
      <c r="AM584" s="133"/>
      <c r="AN584" s="133"/>
      <c r="AO584" s="133"/>
      <c r="AP584" s="133"/>
      <c r="AQ584" s="133"/>
      <c r="AR584" s="133"/>
      <c r="AS584" s="133"/>
      <c r="AT584" s="133"/>
      <c r="AU584" s="133"/>
      <c r="AV584" s="133"/>
      <c r="AW584" s="133"/>
      <c r="AX584" s="133"/>
      <c r="AY584" s="133"/>
      <c r="AZ584" s="133"/>
    </row>
    <row r="585" spans="2:52" s="116" customFormat="1" x14ac:dyDescent="0.2">
      <c r="B585" s="119"/>
      <c r="C585" s="119"/>
      <c r="D585" s="119"/>
      <c r="E585" s="119"/>
      <c r="F585" s="119"/>
      <c r="G585" s="119"/>
      <c r="H585" s="119"/>
      <c r="I585" s="119"/>
      <c r="J585" s="119"/>
      <c r="K585" s="118"/>
      <c r="L585" s="118"/>
      <c r="M585" s="117"/>
      <c r="N585" s="132"/>
      <c r="O585" s="141"/>
      <c r="P585" s="141"/>
      <c r="Q585" s="141"/>
      <c r="R585" s="141"/>
      <c r="S585" s="141"/>
      <c r="T585" s="141"/>
      <c r="U585" s="141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  <c r="AF585" s="133"/>
      <c r="AG585" s="133"/>
      <c r="AH585" s="133"/>
      <c r="AI585" s="133"/>
      <c r="AJ585" s="133"/>
      <c r="AK585" s="133"/>
      <c r="AL585" s="133"/>
      <c r="AM585" s="133"/>
      <c r="AN585" s="133"/>
      <c r="AO585" s="133"/>
      <c r="AP585" s="133"/>
      <c r="AQ585" s="133"/>
      <c r="AR585" s="133"/>
      <c r="AS585" s="133"/>
      <c r="AT585" s="133"/>
      <c r="AU585" s="133"/>
      <c r="AV585" s="133"/>
      <c r="AW585" s="133"/>
      <c r="AX585" s="133"/>
      <c r="AY585" s="133"/>
      <c r="AZ585" s="133"/>
    </row>
    <row r="586" spans="2:52" s="116" customFormat="1" x14ac:dyDescent="0.2">
      <c r="B586" s="119"/>
      <c r="C586" s="119"/>
      <c r="D586" s="119"/>
      <c r="E586" s="119"/>
      <c r="F586" s="119"/>
      <c r="G586" s="119"/>
      <c r="H586" s="119"/>
      <c r="I586" s="119"/>
      <c r="J586" s="119"/>
      <c r="K586" s="118"/>
      <c r="L586" s="118"/>
      <c r="M586" s="117"/>
      <c r="N586" s="132"/>
      <c r="O586" s="141"/>
      <c r="P586" s="141"/>
      <c r="Q586" s="141"/>
      <c r="R586" s="141"/>
      <c r="S586" s="141"/>
      <c r="T586" s="141"/>
      <c r="U586" s="141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  <c r="AF586" s="133"/>
      <c r="AG586" s="133"/>
      <c r="AH586" s="133"/>
      <c r="AI586" s="133"/>
      <c r="AJ586" s="133"/>
      <c r="AK586" s="133"/>
      <c r="AL586" s="133"/>
      <c r="AM586" s="133"/>
      <c r="AN586" s="133"/>
      <c r="AO586" s="133"/>
      <c r="AP586" s="133"/>
      <c r="AQ586" s="133"/>
      <c r="AR586" s="133"/>
      <c r="AS586" s="133"/>
      <c r="AT586" s="133"/>
      <c r="AU586" s="133"/>
      <c r="AV586" s="133"/>
      <c r="AW586" s="133"/>
      <c r="AX586" s="133"/>
      <c r="AY586" s="133"/>
      <c r="AZ586" s="133"/>
    </row>
    <row r="587" spans="2:52" s="116" customFormat="1" x14ac:dyDescent="0.2">
      <c r="B587" s="119"/>
      <c r="C587" s="119"/>
      <c r="D587" s="119"/>
      <c r="E587" s="119"/>
      <c r="F587" s="119"/>
      <c r="G587" s="119"/>
      <c r="H587" s="119"/>
      <c r="I587" s="119"/>
      <c r="J587" s="119"/>
      <c r="K587" s="118"/>
      <c r="L587" s="118"/>
      <c r="M587" s="117"/>
      <c r="N587" s="132"/>
      <c r="O587" s="141"/>
      <c r="P587" s="141"/>
      <c r="Q587" s="141"/>
      <c r="R587" s="141"/>
      <c r="S587" s="141"/>
      <c r="T587" s="141"/>
      <c r="U587" s="141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  <c r="AF587" s="133"/>
      <c r="AG587" s="133"/>
      <c r="AH587" s="133"/>
      <c r="AI587" s="133"/>
      <c r="AJ587" s="133"/>
      <c r="AK587" s="133"/>
      <c r="AL587" s="133"/>
      <c r="AM587" s="133"/>
      <c r="AN587" s="133"/>
      <c r="AO587" s="133"/>
      <c r="AP587" s="133"/>
      <c r="AQ587" s="133"/>
      <c r="AR587" s="133"/>
      <c r="AS587" s="133"/>
      <c r="AT587" s="133"/>
      <c r="AU587" s="133"/>
      <c r="AV587" s="133"/>
      <c r="AW587" s="133"/>
      <c r="AX587" s="133"/>
      <c r="AY587" s="133"/>
      <c r="AZ587" s="133"/>
    </row>
    <row r="588" spans="2:52" s="116" customFormat="1" x14ac:dyDescent="0.2">
      <c r="B588" s="119"/>
      <c r="C588" s="119"/>
      <c r="D588" s="119"/>
      <c r="E588" s="119"/>
      <c r="F588" s="119"/>
      <c r="G588" s="119"/>
      <c r="H588" s="119"/>
      <c r="I588" s="119"/>
      <c r="J588" s="119"/>
      <c r="K588" s="118"/>
      <c r="L588" s="118"/>
      <c r="M588" s="117"/>
      <c r="N588" s="132"/>
      <c r="O588" s="141"/>
      <c r="P588" s="141"/>
      <c r="Q588" s="141"/>
      <c r="R588" s="141"/>
      <c r="S588" s="141"/>
      <c r="T588" s="141"/>
      <c r="U588" s="141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  <c r="AF588" s="133"/>
      <c r="AG588" s="133"/>
      <c r="AH588" s="133"/>
      <c r="AI588" s="133"/>
      <c r="AJ588" s="133"/>
      <c r="AK588" s="133"/>
      <c r="AL588" s="133"/>
      <c r="AM588" s="133"/>
      <c r="AN588" s="133"/>
      <c r="AO588" s="133"/>
      <c r="AP588" s="133"/>
      <c r="AQ588" s="133"/>
      <c r="AR588" s="133"/>
      <c r="AS588" s="133"/>
      <c r="AT588" s="133"/>
      <c r="AU588" s="133"/>
      <c r="AV588" s="133"/>
      <c r="AW588" s="133"/>
      <c r="AX588" s="133"/>
      <c r="AY588" s="133"/>
      <c r="AZ588" s="133"/>
    </row>
    <row r="589" spans="2:52" s="116" customFormat="1" x14ac:dyDescent="0.2">
      <c r="B589" s="119"/>
      <c r="C589" s="119"/>
      <c r="D589" s="119"/>
      <c r="E589" s="119"/>
      <c r="F589" s="119"/>
      <c r="G589" s="119"/>
      <c r="H589" s="119"/>
      <c r="I589" s="119"/>
      <c r="J589" s="119"/>
      <c r="K589" s="118"/>
      <c r="L589" s="118"/>
      <c r="M589" s="117"/>
      <c r="N589" s="132"/>
      <c r="O589" s="141"/>
      <c r="P589" s="141"/>
      <c r="Q589" s="141"/>
      <c r="R589" s="141"/>
      <c r="S589" s="141"/>
      <c r="T589" s="141"/>
      <c r="U589" s="141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  <c r="AF589" s="133"/>
      <c r="AG589" s="133"/>
      <c r="AH589" s="133"/>
      <c r="AI589" s="133"/>
      <c r="AJ589" s="133"/>
      <c r="AK589" s="133"/>
      <c r="AL589" s="133"/>
      <c r="AM589" s="133"/>
      <c r="AN589" s="133"/>
      <c r="AO589" s="133"/>
      <c r="AP589" s="133"/>
      <c r="AQ589" s="133"/>
      <c r="AR589" s="133"/>
      <c r="AS589" s="133"/>
      <c r="AT589" s="133"/>
      <c r="AU589" s="133"/>
      <c r="AV589" s="133"/>
      <c r="AW589" s="133"/>
      <c r="AX589" s="133"/>
      <c r="AY589" s="133"/>
      <c r="AZ589" s="133"/>
    </row>
    <row r="590" spans="2:52" s="116" customFormat="1" x14ac:dyDescent="0.2">
      <c r="B590" s="119"/>
      <c r="C590" s="119"/>
      <c r="D590" s="119"/>
      <c r="E590" s="119"/>
      <c r="F590" s="119"/>
      <c r="G590" s="119"/>
      <c r="H590" s="119"/>
      <c r="I590" s="119"/>
      <c r="J590" s="119"/>
      <c r="K590" s="118"/>
      <c r="L590" s="118"/>
      <c r="M590" s="117"/>
      <c r="N590" s="132"/>
      <c r="O590" s="141"/>
      <c r="P590" s="141"/>
      <c r="Q590" s="141"/>
      <c r="R590" s="141"/>
      <c r="S590" s="141"/>
      <c r="T590" s="141"/>
      <c r="U590" s="141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  <c r="AF590" s="133"/>
      <c r="AG590" s="133"/>
      <c r="AH590" s="133"/>
      <c r="AI590" s="133"/>
      <c r="AJ590" s="133"/>
      <c r="AK590" s="133"/>
      <c r="AL590" s="133"/>
      <c r="AM590" s="133"/>
      <c r="AN590" s="133"/>
      <c r="AO590" s="133"/>
      <c r="AP590" s="133"/>
      <c r="AQ590" s="133"/>
      <c r="AR590" s="133"/>
      <c r="AS590" s="133"/>
      <c r="AT590" s="133"/>
      <c r="AU590" s="133"/>
      <c r="AV590" s="133"/>
      <c r="AW590" s="133"/>
      <c r="AX590" s="133"/>
      <c r="AY590" s="133"/>
      <c r="AZ590" s="133"/>
    </row>
    <row r="591" spans="2:52" s="116" customFormat="1" x14ac:dyDescent="0.2">
      <c r="B591" s="119"/>
      <c r="C591" s="119"/>
      <c r="D591" s="119"/>
      <c r="E591" s="119"/>
      <c r="F591" s="119"/>
      <c r="G591" s="119"/>
      <c r="H591" s="119"/>
      <c r="I591" s="119"/>
      <c r="J591" s="119"/>
      <c r="K591" s="118"/>
      <c r="L591" s="118"/>
      <c r="M591" s="117"/>
      <c r="N591" s="132"/>
      <c r="O591" s="141"/>
      <c r="P591" s="141"/>
      <c r="Q591" s="141"/>
      <c r="R591" s="141"/>
      <c r="S591" s="141"/>
      <c r="T591" s="141"/>
      <c r="U591" s="141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  <c r="AF591" s="133"/>
      <c r="AG591" s="133"/>
      <c r="AH591" s="133"/>
      <c r="AI591" s="133"/>
      <c r="AJ591" s="133"/>
      <c r="AK591" s="133"/>
      <c r="AL591" s="133"/>
      <c r="AM591" s="133"/>
      <c r="AN591" s="133"/>
      <c r="AO591" s="133"/>
      <c r="AP591" s="133"/>
      <c r="AQ591" s="133"/>
      <c r="AR591" s="133"/>
      <c r="AS591" s="133"/>
      <c r="AT591" s="133"/>
      <c r="AU591" s="133"/>
      <c r="AV591" s="133"/>
      <c r="AW591" s="133"/>
      <c r="AX591" s="133"/>
      <c r="AY591" s="133"/>
      <c r="AZ591" s="133"/>
    </row>
    <row r="592" spans="2:52" s="116" customFormat="1" x14ac:dyDescent="0.2">
      <c r="B592" s="119"/>
      <c r="C592" s="119"/>
      <c r="D592" s="119"/>
      <c r="E592" s="119"/>
      <c r="F592" s="119"/>
      <c r="G592" s="119"/>
      <c r="H592" s="119"/>
      <c r="I592" s="119"/>
      <c r="J592" s="119"/>
      <c r="K592" s="118"/>
      <c r="L592" s="118"/>
      <c r="M592" s="117"/>
      <c r="N592" s="132"/>
      <c r="O592" s="141"/>
      <c r="P592" s="141"/>
      <c r="Q592" s="141"/>
      <c r="R592" s="141"/>
      <c r="S592" s="141"/>
      <c r="T592" s="141"/>
      <c r="U592" s="141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  <c r="AF592" s="133"/>
      <c r="AG592" s="133"/>
      <c r="AH592" s="133"/>
      <c r="AI592" s="133"/>
      <c r="AJ592" s="133"/>
      <c r="AK592" s="133"/>
      <c r="AL592" s="133"/>
      <c r="AM592" s="133"/>
      <c r="AN592" s="133"/>
      <c r="AO592" s="133"/>
      <c r="AP592" s="133"/>
      <c r="AQ592" s="133"/>
      <c r="AR592" s="133"/>
      <c r="AS592" s="133"/>
      <c r="AT592" s="133"/>
      <c r="AU592" s="133"/>
      <c r="AV592" s="133"/>
      <c r="AW592" s="133"/>
      <c r="AX592" s="133"/>
      <c r="AY592" s="133"/>
      <c r="AZ592" s="133"/>
    </row>
    <row r="593" spans="2:52" s="116" customFormat="1" x14ac:dyDescent="0.2">
      <c r="B593" s="119"/>
      <c r="C593" s="119"/>
      <c r="D593" s="119"/>
      <c r="E593" s="119"/>
      <c r="F593" s="119"/>
      <c r="G593" s="119"/>
      <c r="H593" s="119"/>
      <c r="I593" s="119"/>
      <c r="J593" s="119"/>
      <c r="K593" s="118"/>
      <c r="L593" s="118"/>
      <c r="M593" s="117"/>
      <c r="N593" s="132"/>
      <c r="O593" s="141"/>
      <c r="P593" s="141"/>
      <c r="Q593" s="141"/>
      <c r="R593" s="141"/>
      <c r="S593" s="141"/>
      <c r="T593" s="141"/>
      <c r="U593" s="141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  <c r="AF593" s="133"/>
      <c r="AG593" s="133"/>
      <c r="AH593" s="133"/>
      <c r="AI593" s="133"/>
      <c r="AJ593" s="133"/>
      <c r="AK593" s="133"/>
      <c r="AL593" s="133"/>
      <c r="AM593" s="133"/>
      <c r="AN593" s="133"/>
      <c r="AO593" s="133"/>
      <c r="AP593" s="133"/>
      <c r="AQ593" s="133"/>
      <c r="AR593" s="133"/>
      <c r="AS593" s="133"/>
      <c r="AT593" s="133"/>
      <c r="AU593" s="133"/>
      <c r="AV593" s="133"/>
      <c r="AW593" s="133"/>
      <c r="AX593" s="133"/>
      <c r="AY593" s="133"/>
      <c r="AZ593" s="133"/>
    </row>
    <row r="594" spans="2:52" s="116" customFormat="1" x14ac:dyDescent="0.2">
      <c r="B594" s="119"/>
      <c r="C594" s="119"/>
      <c r="D594" s="119"/>
      <c r="E594" s="119"/>
      <c r="F594" s="119"/>
      <c r="G594" s="119"/>
      <c r="H594" s="119"/>
      <c r="I594" s="119"/>
      <c r="J594" s="119"/>
      <c r="K594" s="118"/>
      <c r="L594" s="118"/>
      <c r="M594" s="117"/>
      <c r="N594" s="132"/>
      <c r="O594" s="141"/>
      <c r="P594" s="141"/>
      <c r="Q594" s="141"/>
      <c r="R594" s="141"/>
      <c r="S594" s="141"/>
      <c r="T594" s="141"/>
      <c r="U594" s="141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  <c r="AF594" s="133"/>
      <c r="AG594" s="133"/>
      <c r="AH594" s="133"/>
      <c r="AI594" s="133"/>
      <c r="AJ594" s="133"/>
      <c r="AK594" s="133"/>
      <c r="AL594" s="133"/>
      <c r="AM594" s="133"/>
      <c r="AN594" s="133"/>
      <c r="AO594" s="133"/>
      <c r="AP594" s="133"/>
      <c r="AQ594" s="133"/>
      <c r="AR594" s="133"/>
      <c r="AS594" s="133"/>
      <c r="AT594" s="133"/>
      <c r="AU594" s="133"/>
      <c r="AV594" s="133"/>
      <c r="AW594" s="133"/>
      <c r="AX594" s="133"/>
      <c r="AY594" s="133"/>
      <c r="AZ594" s="133"/>
    </row>
    <row r="595" spans="2:52" s="116" customFormat="1" x14ac:dyDescent="0.2">
      <c r="B595" s="119"/>
      <c r="C595" s="119"/>
      <c r="D595" s="119"/>
      <c r="E595" s="119"/>
      <c r="F595" s="119"/>
      <c r="G595" s="119"/>
      <c r="H595" s="119"/>
      <c r="I595" s="119"/>
      <c r="J595" s="119"/>
      <c r="K595" s="118"/>
      <c r="L595" s="118"/>
      <c r="M595" s="117"/>
      <c r="N595" s="132"/>
      <c r="O595" s="141"/>
      <c r="P595" s="141"/>
      <c r="Q595" s="141"/>
      <c r="R595" s="141"/>
      <c r="S595" s="141"/>
      <c r="T595" s="141"/>
      <c r="U595" s="141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  <c r="AF595" s="133"/>
      <c r="AG595" s="133"/>
      <c r="AH595" s="133"/>
      <c r="AI595" s="133"/>
      <c r="AJ595" s="133"/>
      <c r="AK595" s="133"/>
      <c r="AL595" s="133"/>
      <c r="AM595" s="133"/>
      <c r="AN595" s="133"/>
      <c r="AO595" s="133"/>
      <c r="AP595" s="133"/>
      <c r="AQ595" s="133"/>
      <c r="AR595" s="133"/>
      <c r="AS595" s="133"/>
      <c r="AT595" s="133"/>
      <c r="AU595" s="133"/>
      <c r="AV595" s="133"/>
      <c r="AW595" s="133"/>
      <c r="AX595" s="133"/>
      <c r="AY595" s="133"/>
      <c r="AZ595" s="133"/>
    </row>
    <row r="596" spans="2:52" s="116" customFormat="1" x14ac:dyDescent="0.2">
      <c r="B596" s="119"/>
      <c r="C596" s="119"/>
      <c r="D596" s="119"/>
      <c r="E596" s="119"/>
      <c r="F596" s="119"/>
      <c r="G596" s="119"/>
      <c r="H596" s="119"/>
      <c r="I596" s="119"/>
      <c r="J596" s="119"/>
      <c r="K596" s="118"/>
      <c r="L596" s="118"/>
      <c r="M596" s="117"/>
      <c r="N596" s="132"/>
      <c r="O596" s="141"/>
      <c r="P596" s="141"/>
      <c r="Q596" s="141"/>
      <c r="R596" s="141"/>
      <c r="S596" s="141"/>
      <c r="T596" s="141"/>
      <c r="U596" s="141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  <c r="AF596" s="133"/>
      <c r="AG596" s="133"/>
      <c r="AH596" s="133"/>
      <c r="AI596" s="133"/>
      <c r="AJ596" s="133"/>
      <c r="AK596" s="133"/>
      <c r="AL596" s="133"/>
      <c r="AM596" s="133"/>
      <c r="AN596" s="133"/>
      <c r="AO596" s="133"/>
      <c r="AP596" s="133"/>
      <c r="AQ596" s="133"/>
      <c r="AR596" s="133"/>
      <c r="AS596" s="133"/>
      <c r="AT596" s="133"/>
      <c r="AU596" s="133"/>
      <c r="AV596" s="133"/>
      <c r="AW596" s="133"/>
      <c r="AX596" s="133"/>
      <c r="AY596" s="133"/>
      <c r="AZ596" s="133"/>
    </row>
    <row r="597" spans="2:52" s="116" customFormat="1" x14ac:dyDescent="0.2">
      <c r="B597" s="119"/>
      <c r="C597" s="119"/>
      <c r="D597" s="119"/>
      <c r="E597" s="119"/>
      <c r="F597" s="119"/>
      <c r="G597" s="119"/>
      <c r="H597" s="119"/>
      <c r="I597" s="119"/>
      <c r="J597" s="119"/>
      <c r="K597" s="118"/>
      <c r="L597" s="118"/>
      <c r="M597" s="117"/>
      <c r="N597" s="132"/>
      <c r="O597" s="141"/>
      <c r="P597" s="141"/>
      <c r="Q597" s="141"/>
      <c r="R597" s="141"/>
      <c r="S597" s="141"/>
      <c r="T597" s="141"/>
      <c r="U597" s="141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  <c r="AF597" s="133"/>
      <c r="AG597" s="133"/>
      <c r="AH597" s="133"/>
      <c r="AI597" s="133"/>
      <c r="AJ597" s="133"/>
      <c r="AK597" s="133"/>
      <c r="AL597" s="133"/>
      <c r="AM597" s="133"/>
      <c r="AN597" s="133"/>
      <c r="AO597" s="133"/>
      <c r="AP597" s="133"/>
      <c r="AQ597" s="133"/>
      <c r="AR597" s="133"/>
      <c r="AS597" s="133"/>
      <c r="AT597" s="133"/>
      <c r="AU597" s="133"/>
      <c r="AV597" s="133"/>
      <c r="AW597" s="133"/>
      <c r="AX597" s="133"/>
      <c r="AY597" s="133"/>
      <c r="AZ597" s="133"/>
    </row>
    <row r="598" spans="2:52" s="116" customFormat="1" x14ac:dyDescent="0.2">
      <c r="B598" s="119"/>
      <c r="C598" s="119"/>
      <c r="D598" s="119"/>
      <c r="E598" s="119"/>
      <c r="F598" s="119"/>
      <c r="G598" s="119"/>
      <c r="H598" s="119"/>
      <c r="I598" s="119"/>
      <c r="J598" s="119"/>
      <c r="K598" s="118"/>
      <c r="L598" s="118"/>
      <c r="M598" s="117"/>
      <c r="N598" s="132"/>
      <c r="O598" s="141"/>
      <c r="P598" s="141"/>
      <c r="Q598" s="141"/>
      <c r="R598" s="141"/>
      <c r="S598" s="141"/>
      <c r="T598" s="141"/>
      <c r="U598" s="141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  <c r="AF598" s="133"/>
      <c r="AG598" s="133"/>
      <c r="AH598" s="133"/>
      <c r="AI598" s="133"/>
      <c r="AJ598" s="133"/>
      <c r="AK598" s="133"/>
      <c r="AL598" s="133"/>
      <c r="AM598" s="133"/>
      <c r="AN598" s="133"/>
      <c r="AO598" s="133"/>
      <c r="AP598" s="133"/>
      <c r="AQ598" s="133"/>
      <c r="AR598" s="133"/>
      <c r="AS598" s="133"/>
      <c r="AT598" s="133"/>
      <c r="AU598" s="133"/>
      <c r="AV598" s="133"/>
      <c r="AW598" s="133"/>
      <c r="AX598" s="133"/>
      <c r="AY598" s="133"/>
      <c r="AZ598" s="133"/>
    </row>
    <row r="599" spans="2:52" s="116" customFormat="1" x14ac:dyDescent="0.2">
      <c r="B599" s="119"/>
      <c r="C599" s="119"/>
      <c r="D599" s="119"/>
      <c r="E599" s="119"/>
      <c r="F599" s="119"/>
      <c r="G599" s="119"/>
      <c r="H599" s="119"/>
      <c r="I599" s="119"/>
      <c r="J599" s="119"/>
      <c r="K599" s="118"/>
      <c r="L599" s="118"/>
      <c r="M599" s="117"/>
      <c r="N599" s="132"/>
      <c r="O599" s="141"/>
      <c r="P599" s="141"/>
      <c r="Q599" s="141"/>
      <c r="R599" s="141"/>
      <c r="S599" s="141"/>
      <c r="T599" s="141"/>
      <c r="U599" s="141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  <c r="AF599" s="133"/>
      <c r="AG599" s="133"/>
      <c r="AH599" s="133"/>
      <c r="AI599" s="133"/>
      <c r="AJ599" s="133"/>
      <c r="AK599" s="133"/>
      <c r="AL599" s="133"/>
      <c r="AM599" s="133"/>
      <c r="AN599" s="133"/>
      <c r="AO599" s="133"/>
      <c r="AP599" s="133"/>
      <c r="AQ599" s="133"/>
      <c r="AR599" s="133"/>
      <c r="AS599" s="133"/>
      <c r="AT599" s="133"/>
      <c r="AU599" s="133"/>
      <c r="AV599" s="133"/>
      <c r="AW599" s="133"/>
      <c r="AX599" s="133"/>
      <c r="AY599" s="133"/>
      <c r="AZ599" s="133"/>
    </row>
    <row r="600" spans="2:52" s="116" customFormat="1" x14ac:dyDescent="0.2">
      <c r="B600" s="119"/>
      <c r="C600" s="119"/>
      <c r="D600" s="119"/>
      <c r="E600" s="119"/>
      <c r="F600" s="119"/>
      <c r="G600" s="119"/>
      <c r="H600" s="119"/>
      <c r="I600" s="119"/>
      <c r="J600" s="119"/>
      <c r="K600" s="118"/>
      <c r="L600" s="118"/>
      <c r="M600" s="117"/>
      <c r="N600" s="132"/>
      <c r="O600" s="141"/>
      <c r="P600" s="141"/>
      <c r="Q600" s="141"/>
      <c r="R600" s="141"/>
      <c r="S600" s="141"/>
      <c r="T600" s="141"/>
      <c r="U600" s="141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  <c r="AF600" s="133"/>
      <c r="AG600" s="133"/>
      <c r="AH600" s="133"/>
      <c r="AI600" s="133"/>
      <c r="AJ600" s="133"/>
      <c r="AK600" s="133"/>
      <c r="AL600" s="133"/>
      <c r="AM600" s="133"/>
      <c r="AN600" s="133"/>
      <c r="AO600" s="133"/>
      <c r="AP600" s="133"/>
      <c r="AQ600" s="133"/>
      <c r="AR600" s="133"/>
      <c r="AS600" s="133"/>
      <c r="AT600" s="133"/>
      <c r="AU600" s="133"/>
      <c r="AV600" s="133"/>
      <c r="AW600" s="133"/>
      <c r="AX600" s="133"/>
      <c r="AY600" s="133"/>
      <c r="AZ600" s="133"/>
    </row>
    <row r="601" spans="2:52" s="116" customFormat="1" x14ac:dyDescent="0.2">
      <c r="B601" s="119"/>
      <c r="C601" s="119"/>
      <c r="D601" s="119"/>
      <c r="E601" s="119"/>
      <c r="F601" s="119"/>
      <c r="G601" s="119"/>
      <c r="H601" s="119"/>
      <c r="I601" s="119"/>
      <c r="J601" s="119"/>
      <c r="K601" s="118"/>
      <c r="L601" s="118"/>
      <c r="M601" s="117"/>
      <c r="N601" s="132"/>
      <c r="O601" s="141"/>
      <c r="P601" s="141"/>
      <c r="Q601" s="141"/>
      <c r="R601" s="141"/>
      <c r="S601" s="141"/>
      <c r="T601" s="141"/>
      <c r="U601" s="141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  <c r="AF601" s="133"/>
      <c r="AG601" s="133"/>
      <c r="AH601" s="133"/>
      <c r="AI601" s="133"/>
      <c r="AJ601" s="133"/>
      <c r="AK601" s="133"/>
      <c r="AL601" s="133"/>
      <c r="AM601" s="133"/>
      <c r="AN601" s="133"/>
      <c r="AO601" s="133"/>
      <c r="AP601" s="133"/>
      <c r="AQ601" s="133"/>
      <c r="AR601" s="133"/>
      <c r="AS601" s="133"/>
      <c r="AT601" s="133"/>
      <c r="AU601" s="133"/>
      <c r="AV601" s="133"/>
      <c r="AW601" s="133"/>
      <c r="AX601" s="133"/>
      <c r="AY601" s="133"/>
      <c r="AZ601" s="133"/>
    </row>
    <row r="602" spans="2:52" s="116" customFormat="1" x14ac:dyDescent="0.2">
      <c r="B602" s="119"/>
      <c r="C602" s="119"/>
      <c r="D602" s="119"/>
      <c r="E602" s="119"/>
      <c r="F602" s="119"/>
      <c r="G602" s="119"/>
      <c r="H602" s="119"/>
      <c r="I602" s="119"/>
      <c r="J602" s="119"/>
      <c r="K602" s="118"/>
      <c r="L602" s="118"/>
      <c r="M602" s="117"/>
      <c r="N602" s="132"/>
      <c r="O602" s="141"/>
      <c r="P602" s="141"/>
      <c r="Q602" s="141"/>
      <c r="R602" s="141"/>
      <c r="S602" s="141"/>
      <c r="T602" s="141"/>
      <c r="U602" s="141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  <c r="AF602" s="133"/>
      <c r="AG602" s="133"/>
      <c r="AH602" s="133"/>
      <c r="AI602" s="133"/>
      <c r="AJ602" s="133"/>
      <c r="AK602" s="133"/>
      <c r="AL602" s="133"/>
      <c r="AM602" s="133"/>
      <c r="AN602" s="133"/>
      <c r="AO602" s="133"/>
      <c r="AP602" s="133"/>
      <c r="AQ602" s="133"/>
      <c r="AR602" s="133"/>
      <c r="AS602" s="133"/>
      <c r="AT602" s="133"/>
      <c r="AU602" s="133"/>
      <c r="AV602" s="133"/>
      <c r="AW602" s="133"/>
      <c r="AX602" s="133"/>
      <c r="AY602" s="133"/>
      <c r="AZ602" s="133"/>
    </row>
    <row r="603" spans="2:52" s="116" customFormat="1" x14ac:dyDescent="0.2">
      <c r="B603" s="119"/>
      <c r="C603" s="119"/>
      <c r="D603" s="119"/>
      <c r="E603" s="119"/>
      <c r="F603" s="119"/>
      <c r="G603" s="119"/>
      <c r="H603" s="119"/>
      <c r="I603" s="119"/>
      <c r="J603" s="119"/>
      <c r="K603" s="118"/>
      <c r="L603" s="118"/>
      <c r="M603" s="117"/>
      <c r="N603" s="132"/>
      <c r="O603" s="141"/>
      <c r="P603" s="141"/>
      <c r="Q603" s="141"/>
      <c r="R603" s="141"/>
      <c r="S603" s="141"/>
      <c r="T603" s="141"/>
      <c r="U603" s="141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  <c r="AF603" s="133"/>
      <c r="AG603" s="133"/>
      <c r="AH603" s="133"/>
      <c r="AI603" s="133"/>
      <c r="AJ603" s="133"/>
      <c r="AK603" s="133"/>
      <c r="AL603" s="133"/>
      <c r="AM603" s="133"/>
      <c r="AN603" s="133"/>
      <c r="AO603" s="133"/>
      <c r="AP603" s="133"/>
      <c r="AQ603" s="133"/>
      <c r="AR603" s="133"/>
      <c r="AS603" s="133"/>
      <c r="AT603" s="133"/>
      <c r="AU603" s="133"/>
      <c r="AV603" s="133"/>
      <c r="AW603" s="133"/>
      <c r="AX603" s="133"/>
      <c r="AY603" s="133"/>
      <c r="AZ603" s="133"/>
    </row>
    <row r="604" spans="2:52" s="116" customFormat="1" x14ac:dyDescent="0.2">
      <c r="B604" s="119"/>
      <c r="C604" s="119"/>
      <c r="D604" s="119"/>
      <c r="E604" s="119"/>
      <c r="F604" s="119"/>
      <c r="G604" s="119"/>
      <c r="H604" s="119"/>
      <c r="I604" s="119"/>
      <c r="J604" s="119"/>
      <c r="K604" s="118"/>
      <c r="L604" s="118"/>
      <c r="M604" s="117"/>
      <c r="N604" s="132"/>
      <c r="O604" s="141"/>
      <c r="P604" s="141"/>
      <c r="Q604" s="141"/>
      <c r="R604" s="141"/>
      <c r="S604" s="141"/>
      <c r="T604" s="141"/>
      <c r="U604" s="141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  <c r="AF604" s="133"/>
      <c r="AG604" s="133"/>
      <c r="AH604" s="133"/>
      <c r="AI604" s="133"/>
      <c r="AJ604" s="133"/>
      <c r="AK604" s="133"/>
      <c r="AL604" s="133"/>
      <c r="AM604" s="133"/>
      <c r="AN604" s="133"/>
      <c r="AO604" s="133"/>
      <c r="AP604" s="133"/>
      <c r="AQ604" s="133"/>
      <c r="AR604" s="133"/>
      <c r="AS604" s="133"/>
      <c r="AT604" s="133"/>
      <c r="AU604" s="133"/>
      <c r="AV604" s="133"/>
      <c r="AW604" s="133"/>
      <c r="AX604" s="133"/>
      <c r="AY604" s="133"/>
      <c r="AZ604" s="133"/>
    </row>
    <row r="605" spans="2:52" s="116" customFormat="1" x14ac:dyDescent="0.2">
      <c r="B605" s="119"/>
      <c r="C605" s="119"/>
      <c r="D605" s="119"/>
      <c r="E605" s="119"/>
      <c r="F605" s="119"/>
      <c r="G605" s="119"/>
      <c r="H605" s="119"/>
      <c r="I605" s="119"/>
      <c r="J605" s="119"/>
      <c r="K605" s="118"/>
      <c r="L605" s="118"/>
      <c r="M605" s="117"/>
      <c r="N605" s="132"/>
      <c r="O605" s="141"/>
      <c r="P605" s="141"/>
      <c r="Q605" s="141"/>
      <c r="R605" s="141"/>
      <c r="S605" s="141"/>
      <c r="T605" s="141"/>
      <c r="U605" s="141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  <c r="AF605" s="133"/>
      <c r="AG605" s="133"/>
      <c r="AH605" s="133"/>
      <c r="AI605" s="133"/>
      <c r="AJ605" s="133"/>
      <c r="AK605" s="133"/>
      <c r="AL605" s="133"/>
      <c r="AM605" s="133"/>
      <c r="AN605" s="133"/>
      <c r="AO605" s="133"/>
      <c r="AP605" s="133"/>
      <c r="AQ605" s="133"/>
      <c r="AR605" s="133"/>
      <c r="AS605" s="133"/>
      <c r="AT605" s="133"/>
      <c r="AU605" s="133"/>
      <c r="AV605" s="133"/>
      <c r="AW605" s="133"/>
      <c r="AX605" s="133"/>
      <c r="AY605" s="133"/>
      <c r="AZ605" s="133"/>
    </row>
    <row r="606" spans="2:52" s="116" customFormat="1" x14ac:dyDescent="0.2">
      <c r="B606" s="119"/>
      <c r="C606" s="119"/>
      <c r="D606" s="119"/>
      <c r="E606" s="119"/>
      <c r="F606" s="119"/>
      <c r="G606" s="119"/>
      <c r="H606" s="119"/>
      <c r="I606" s="119"/>
      <c r="J606" s="119"/>
      <c r="K606" s="118"/>
      <c r="L606" s="118"/>
      <c r="M606" s="117"/>
      <c r="N606" s="132"/>
      <c r="O606" s="141"/>
      <c r="P606" s="141"/>
      <c r="Q606" s="141"/>
      <c r="R606" s="141"/>
      <c r="S606" s="141"/>
      <c r="T606" s="141"/>
      <c r="U606" s="141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  <c r="AF606" s="133"/>
      <c r="AG606" s="133"/>
      <c r="AH606" s="133"/>
      <c r="AI606" s="133"/>
      <c r="AJ606" s="133"/>
      <c r="AK606" s="133"/>
      <c r="AL606" s="133"/>
      <c r="AM606" s="133"/>
      <c r="AN606" s="133"/>
      <c r="AO606" s="133"/>
      <c r="AP606" s="133"/>
      <c r="AQ606" s="133"/>
      <c r="AR606" s="133"/>
      <c r="AS606" s="133"/>
      <c r="AT606" s="133"/>
      <c r="AU606" s="133"/>
      <c r="AV606" s="133"/>
      <c r="AW606" s="133"/>
      <c r="AX606" s="133"/>
      <c r="AY606" s="133"/>
      <c r="AZ606" s="133"/>
    </row>
    <row r="607" spans="2:52" s="116" customFormat="1" x14ac:dyDescent="0.2">
      <c r="B607" s="119"/>
      <c r="C607" s="119"/>
      <c r="D607" s="119"/>
      <c r="E607" s="119"/>
      <c r="F607" s="119"/>
      <c r="G607" s="119"/>
      <c r="H607" s="119"/>
      <c r="I607" s="119"/>
      <c r="J607" s="119"/>
      <c r="K607" s="118"/>
      <c r="L607" s="118"/>
      <c r="M607" s="117"/>
      <c r="N607" s="132"/>
      <c r="O607" s="141"/>
      <c r="P607" s="141"/>
      <c r="Q607" s="141"/>
      <c r="R607" s="141"/>
      <c r="S607" s="141"/>
      <c r="T607" s="141"/>
      <c r="U607" s="141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  <c r="AF607" s="133"/>
      <c r="AG607" s="133"/>
      <c r="AH607" s="133"/>
      <c r="AI607" s="133"/>
      <c r="AJ607" s="133"/>
      <c r="AK607" s="133"/>
      <c r="AL607" s="133"/>
      <c r="AM607" s="133"/>
      <c r="AN607" s="133"/>
      <c r="AO607" s="133"/>
      <c r="AP607" s="133"/>
      <c r="AQ607" s="133"/>
      <c r="AR607" s="133"/>
      <c r="AS607" s="133"/>
      <c r="AT607" s="133"/>
      <c r="AU607" s="133"/>
      <c r="AV607" s="133"/>
      <c r="AW607" s="133"/>
      <c r="AX607" s="133"/>
      <c r="AY607" s="133"/>
      <c r="AZ607" s="133"/>
    </row>
    <row r="608" spans="2:52" s="116" customFormat="1" x14ac:dyDescent="0.2">
      <c r="B608" s="119"/>
      <c r="C608" s="119"/>
      <c r="D608" s="119"/>
      <c r="E608" s="119"/>
      <c r="F608" s="119"/>
      <c r="G608" s="119"/>
      <c r="H608" s="119"/>
      <c r="I608" s="119"/>
      <c r="J608" s="119"/>
      <c r="K608" s="118"/>
      <c r="L608" s="118"/>
      <c r="M608" s="117"/>
      <c r="N608" s="132"/>
      <c r="O608" s="141"/>
      <c r="P608" s="141"/>
      <c r="Q608" s="141"/>
      <c r="R608" s="141"/>
      <c r="S608" s="141"/>
      <c r="T608" s="141"/>
      <c r="U608" s="141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  <c r="AF608" s="133"/>
      <c r="AG608" s="133"/>
      <c r="AH608" s="133"/>
      <c r="AI608" s="133"/>
      <c r="AJ608" s="133"/>
      <c r="AK608" s="133"/>
      <c r="AL608" s="133"/>
      <c r="AM608" s="133"/>
      <c r="AN608" s="133"/>
      <c r="AO608" s="133"/>
      <c r="AP608" s="133"/>
      <c r="AQ608" s="133"/>
      <c r="AR608" s="133"/>
      <c r="AS608" s="133"/>
      <c r="AT608" s="133"/>
      <c r="AU608" s="133"/>
      <c r="AV608" s="133"/>
      <c r="AW608" s="133"/>
      <c r="AX608" s="133"/>
      <c r="AY608" s="133"/>
      <c r="AZ608" s="133"/>
    </row>
    <row r="609" spans="2:52" s="116" customFormat="1" x14ac:dyDescent="0.2">
      <c r="B609" s="119"/>
      <c r="C609" s="119"/>
      <c r="D609" s="119"/>
      <c r="E609" s="119"/>
      <c r="F609" s="119"/>
      <c r="G609" s="119"/>
      <c r="H609" s="119"/>
      <c r="I609" s="119"/>
      <c r="J609" s="119"/>
      <c r="K609" s="118"/>
      <c r="L609" s="118"/>
      <c r="M609" s="117"/>
      <c r="N609" s="132"/>
      <c r="O609" s="141"/>
      <c r="P609" s="141"/>
      <c r="Q609" s="141"/>
      <c r="R609" s="141"/>
      <c r="S609" s="141"/>
      <c r="T609" s="141"/>
      <c r="U609" s="141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  <c r="AF609" s="133"/>
      <c r="AG609" s="133"/>
      <c r="AH609" s="133"/>
      <c r="AI609" s="133"/>
      <c r="AJ609" s="133"/>
      <c r="AK609" s="133"/>
      <c r="AL609" s="133"/>
      <c r="AM609" s="133"/>
      <c r="AN609" s="133"/>
      <c r="AO609" s="133"/>
      <c r="AP609" s="133"/>
      <c r="AQ609" s="133"/>
      <c r="AR609" s="133"/>
      <c r="AS609" s="133"/>
      <c r="AT609" s="133"/>
      <c r="AU609" s="133"/>
      <c r="AV609" s="133"/>
      <c r="AW609" s="133"/>
      <c r="AX609" s="133"/>
      <c r="AY609" s="133"/>
      <c r="AZ609" s="133"/>
    </row>
    <row r="610" spans="2:52" s="116" customFormat="1" x14ac:dyDescent="0.2">
      <c r="B610" s="119"/>
      <c r="C610" s="119"/>
      <c r="D610" s="119"/>
      <c r="E610" s="119"/>
      <c r="F610" s="119"/>
      <c r="G610" s="119"/>
      <c r="H610" s="119"/>
      <c r="I610" s="119"/>
      <c r="J610" s="119"/>
      <c r="K610" s="118"/>
      <c r="L610" s="118"/>
      <c r="M610" s="117"/>
      <c r="N610" s="132"/>
      <c r="O610" s="141"/>
      <c r="P610" s="141"/>
      <c r="Q610" s="141"/>
      <c r="R610" s="141"/>
      <c r="S610" s="141"/>
      <c r="T610" s="141"/>
      <c r="U610" s="141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  <c r="AF610" s="133"/>
      <c r="AG610" s="133"/>
      <c r="AH610" s="133"/>
      <c r="AI610" s="133"/>
      <c r="AJ610" s="133"/>
      <c r="AK610" s="133"/>
      <c r="AL610" s="133"/>
      <c r="AM610" s="133"/>
      <c r="AN610" s="133"/>
      <c r="AO610" s="133"/>
      <c r="AP610" s="133"/>
      <c r="AQ610" s="133"/>
      <c r="AR610" s="133"/>
      <c r="AS610" s="133"/>
      <c r="AT610" s="133"/>
      <c r="AU610" s="133"/>
      <c r="AV610" s="133"/>
      <c r="AW610" s="133"/>
      <c r="AX610" s="133"/>
      <c r="AY610" s="133"/>
      <c r="AZ610" s="133"/>
    </row>
    <row r="611" spans="2:52" s="116" customFormat="1" x14ac:dyDescent="0.2">
      <c r="B611" s="119"/>
      <c r="C611" s="119"/>
      <c r="D611" s="119"/>
      <c r="E611" s="119"/>
      <c r="F611" s="119"/>
      <c r="G611" s="119"/>
      <c r="H611" s="119"/>
      <c r="I611" s="119"/>
      <c r="J611" s="119"/>
      <c r="K611" s="118"/>
      <c r="L611" s="118"/>
      <c r="M611" s="117"/>
      <c r="N611" s="132"/>
      <c r="O611" s="141"/>
      <c r="P611" s="141"/>
      <c r="Q611" s="141"/>
      <c r="R611" s="141"/>
      <c r="S611" s="141"/>
      <c r="T611" s="141"/>
      <c r="U611" s="141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  <c r="AF611" s="133"/>
      <c r="AG611" s="133"/>
      <c r="AH611" s="133"/>
      <c r="AI611" s="133"/>
      <c r="AJ611" s="133"/>
      <c r="AK611" s="133"/>
      <c r="AL611" s="133"/>
      <c r="AM611" s="133"/>
      <c r="AN611" s="133"/>
      <c r="AO611" s="133"/>
      <c r="AP611" s="133"/>
      <c r="AQ611" s="133"/>
      <c r="AR611" s="133"/>
      <c r="AS611" s="133"/>
      <c r="AT611" s="133"/>
      <c r="AU611" s="133"/>
      <c r="AV611" s="133"/>
      <c r="AW611" s="133"/>
      <c r="AX611" s="133"/>
      <c r="AY611" s="133"/>
      <c r="AZ611" s="133"/>
    </row>
    <row r="612" spans="2:52" s="116" customFormat="1" x14ac:dyDescent="0.2">
      <c r="B612" s="119"/>
      <c r="C612" s="119"/>
      <c r="D612" s="119"/>
      <c r="E612" s="119"/>
      <c r="F612" s="119"/>
      <c r="G612" s="119"/>
      <c r="H612" s="119"/>
      <c r="I612" s="119"/>
      <c r="J612" s="119"/>
      <c r="K612" s="118"/>
      <c r="L612" s="118"/>
      <c r="M612" s="117"/>
      <c r="N612" s="132"/>
      <c r="O612" s="141"/>
      <c r="P612" s="141"/>
      <c r="Q612" s="141"/>
      <c r="R612" s="141"/>
      <c r="S612" s="141"/>
      <c r="T612" s="141"/>
      <c r="U612" s="141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  <c r="AF612" s="133"/>
      <c r="AG612" s="133"/>
      <c r="AH612" s="133"/>
      <c r="AI612" s="133"/>
      <c r="AJ612" s="133"/>
      <c r="AK612" s="133"/>
      <c r="AL612" s="133"/>
      <c r="AM612" s="133"/>
      <c r="AN612" s="133"/>
      <c r="AO612" s="133"/>
      <c r="AP612" s="133"/>
      <c r="AQ612" s="133"/>
      <c r="AR612" s="133"/>
      <c r="AS612" s="133"/>
      <c r="AT612" s="133"/>
      <c r="AU612" s="133"/>
      <c r="AV612" s="133"/>
      <c r="AW612" s="133"/>
      <c r="AX612" s="133"/>
      <c r="AY612" s="133"/>
      <c r="AZ612" s="133"/>
    </row>
    <row r="613" spans="2:52" s="116" customFormat="1" x14ac:dyDescent="0.2">
      <c r="B613" s="119"/>
      <c r="C613" s="119"/>
      <c r="D613" s="119"/>
      <c r="E613" s="119"/>
      <c r="F613" s="119"/>
      <c r="G613" s="119"/>
      <c r="H613" s="119"/>
      <c r="I613" s="119"/>
      <c r="J613" s="119"/>
      <c r="K613" s="118"/>
      <c r="L613" s="118"/>
      <c r="M613" s="117"/>
      <c r="N613" s="132"/>
      <c r="O613" s="141"/>
      <c r="P613" s="141"/>
      <c r="Q613" s="141"/>
      <c r="R613" s="141"/>
      <c r="S613" s="141"/>
      <c r="T613" s="141"/>
      <c r="U613" s="141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  <c r="AF613" s="133"/>
      <c r="AG613" s="133"/>
      <c r="AH613" s="133"/>
      <c r="AI613" s="133"/>
      <c r="AJ613" s="133"/>
      <c r="AK613" s="133"/>
      <c r="AL613" s="133"/>
      <c r="AM613" s="133"/>
      <c r="AN613" s="133"/>
      <c r="AO613" s="133"/>
      <c r="AP613" s="133"/>
      <c r="AQ613" s="133"/>
      <c r="AR613" s="133"/>
      <c r="AS613" s="133"/>
      <c r="AT613" s="133"/>
      <c r="AU613" s="133"/>
      <c r="AV613" s="133"/>
      <c r="AW613" s="133"/>
      <c r="AX613" s="133"/>
      <c r="AY613" s="133"/>
      <c r="AZ613" s="133"/>
    </row>
    <row r="614" spans="2:52" s="116" customFormat="1" x14ac:dyDescent="0.2">
      <c r="B614" s="119"/>
      <c r="C614" s="119"/>
      <c r="D614" s="119"/>
      <c r="E614" s="119"/>
      <c r="F614" s="119"/>
      <c r="G614" s="119"/>
      <c r="H614" s="119"/>
      <c r="I614" s="119"/>
      <c r="J614" s="119"/>
      <c r="K614" s="118"/>
      <c r="L614" s="118"/>
      <c r="M614" s="117"/>
      <c r="N614" s="132"/>
      <c r="O614" s="141"/>
      <c r="P614" s="141"/>
      <c r="Q614" s="141"/>
      <c r="R614" s="141"/>
      <c r="S614" s="141"/>
      <c r="T614" s="141"/>
      <c r="U614" s="141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  <c r="AF614" s="133"/>
      <c r="AG614" s="133"/>
      <c r="AH614" s="133"/>
      <c r="AI614" s="133"/>
      <c r="AJ614" s="133"/>
      <c r="AK614" s="133"/>
      <c r="AL614" s="133"/>
      <c r="AM614" s="133"/>
      <c r="AN614" s="133"/>
      <c r="AO614" s="133"/>
      <c r="AP614" s="133"/>
      <c r="AQ614" s="133"/>
      <c r="AR614" s="133"/>
      <c r="AS614" s="133"/>
      <c r="AT614" s="133"/>
      <c r="AU614" s="133"/>
      <c r="AV614" s="133"/>
      <c r="AW614" s="133"/>
      <c r="AX614" s="133"/>
      <c r="AY614" s="133"/>
      <c r="AZ614" s="133"/>
    </row>
    <row r="615" spans="2:52" s="116" customFormat="1" x14ac:dyDescent="0.2">
      <c r="B615" s="119"/>
      <c r="C615" s="119"/>
      <c r="D615" s="119"/>
      <c r="E615" s="119"/>
      <c r="F615" s="119"/>
      <c r="G615" s="119"/>
      <c r="H615" s="119"/>
      <c r="I615" s="119"/>
      <c r="J615" s="119"/>
      <c r="K615" s="118"/>
      <c r="L615" s="118"/>
      <c r="M615" s="117"/>
      <c r="N615" s="132"/>
      <c r="O615" s="141"/>
      <c r="P615" s="141"/>
      <c r="Q615" s="141"/>
      <c r="R615" s="141"/>
      <c r="S615" s="141"/>
      <c r="T615" s="141"/>
      <c r="U615" s="141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  <c r="AF615" s="133"/>
      <c r="AG615" s="133"/>
      <c r="AH615" s="133"/>
      <c r="AI615" s="133"/>
      <c r="AJ615" s="133"/>
      <c r="AK615" s="133"/>
      <c r="AL615" s="133"/>
      <c r="AM615" s="133"/>
      <c r="AN615" s="133"/>
      <c r="AO615" s="133"/>
      <c r="AP615" s="133"/>
      <c r="AQ615" s="133"/>
      <c r="AR615" s="133"/>
      <c r="AS615" s="133"/>
      <c r="AT615" s="133"/>
      <c r="AU615" s="133"/>
      <c r="AV615" s="133"/>
      <c r="AW615" s="133"/>
      <c r="AX615" s="133"/>
      <c r="AY615" s="133"/>
      <c r="AZ615" s="133"/>
    </row>
    <row r="616" spans="2:52" s="116" customFormat="1" x14ac:dyDescent="0.2">
      <c r="B616" s="119"/>
      <c r="C616" s="119"/>
      <c r="D616" s="119"/>
      <c r="E616" s="119"/>
      <c r="F616" s="119"/>
      <c r="G616" s="119"/>
      <c r="H616" s="119"/>
      <c r="I616" s="119"/>
      <c r="J616" s="119"/>
      <c r="K616" s="118"/>
      <c r="L616" s="118"/>
      <c r="M616" s="117"/>
      <c r="N616" s="132"/>
      <c r="O616" s="141"/>
      <c r="P616" s="141"/>
      <c r="Q616" s="141"/>
      <c r="R616" s="141"/>
      <c r="S616" s="141"/>
      <c r="T616" s="141"/>
      <c r="U616" s="141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  <c r="AF616" s="133"/>
      <c r="AG616" s="133"/>
      <c r="AH616" s="133"/>
      <c r="AI616" s="133"/>
      <c r="AJ616" s="133"/>
      <c r="AK616" s="133"/>
      <c r="AL616" s="133"/>
      <c r="AM616" s="133"/>
      <c r="AN616" s="133"/>
      <c r="AO616" s="133"/>
      <c r="AP616" s="133"/>
      <c r="AQ616" s="133"/>
      <c r="AR616" s="133"/>
      <c r="AS616" s="133"/>
      <c r="AT616" s="133"/>
      <c r="AU616" s="133"/>
      <c r="AV616" s="133"/>
      <c r="AW616" s="133"/>
      <c r="AX616" s="133"/>
      <c r="AY616" s="133"/>
      <c r="AZ616" s="133"/>
    </row>
    <row r="617" spans="2:52" s="116" customFormat="1" x14ac:dyDescent="0.2">
      <c r="B617" s="119"/>
      <c r="C617" s="119"/>
      <c r="D617" s="119"/>
      <c r="E617" s="119"/>
      <c r="F617" s="119"/>
      <c r="G617" s="119"/>
      <c r="H617" s="119"/>
      <c r="I617" s="119"/>
      <c r="J617" s="119"/>
      <c r="K617" s="118"/>
      <c r="L617" s="118"/>
      <c r="M617" s="117"/>
      <c r="N617" s="132"/>
      <c r="O617" s="141"/>
      <c r="P617" s="141"/>
      <c r="Q617" s="141"/>
      <c r="R617" s="141"/>
      <c r="S617" s="141"/>
      <c r="T617" s="141"/>
      <c r="U617" s="141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  <c r="AF617" s="133"/>
      <c r="AG617" s="133"/>
      <c r="AH617" s="133"/>
      <c r="AI617" s="133"/>
      <c r="AJ617" s="133"/>
      <c r="AK617" s="133"/>
      <c r="AL617" s="133"/>
      <c r="AM617" s="133"/>
      <c r="AN617" s="133"/>
      <c r="AO617" s="133"/>
      <c r="AP617" s="133"/>
      <c r="AQ617" s="133"/>
      <c r="AR617" s="133"/>
      <c r="AS617" s="133"/>
      <c r="AT617" s="133"/>
      <c r="AU617" s="133"/>
      <c r="AV617" s="133"/>
      <c r="AW617" s="133"/>
      <c r="AX617" s="133"/>
      <c r="AY617" s="133"/>
      <c r="AZ617" s="133"/>
    </row>
    <row r="618" spans="2:52" s="116" customFormat="1" x14ac:dyDescent="0.2">
      <c r="B618" s="119"/>
      <c r="C618" s="119"/>
      <c r="D618" s="119"/>
      <c r="E618" s="119"/>
      <c r="F618" s="119"/>
      <c r="G618" s="119"/>
      <c r="H618" s="119"/>
      <c r="I618" s="119"/>
      <c r="J618" s="119"/>
      <c r="K618" s="118"/>
      <c r="L618" s="118"/>
      <c r="M618" s="117"/>
      <c r="N618" s="132"/>
      <c r="O618" s="141"/>
      <c r="P618" s="141"/>
      <c r="Q618" s="141"/>
      <c r="R618" s="141"/>
      <c r="S618" s="141"/>
      <c r="T618" s="141"/>
      <c r="U618" s="141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  <c r="AF618" s="133"/>
      <c r="AG618" s="133"/>
      <c r="AH618" s="133"/>
      <c r="AI618" s="133"/>
      <c r="AJ618" s="133"/>
      <c r="AK618" s="133"/>
      <c r="AL618" s="133"/>
      <c r="AM618" s="133"/>
      <c r="AN618" s="133"/>
      <c r="AO618" s="133"/>
      <c r="AP618" s="133"/>
      <c r="AQ618" s="133"/>
      <c r="AR618" s="133"/>
      <c r="AS618" s="133"/>
      <c r="AT618" s="133"/>
      <c r="AU618" s="133"/>
      <c r="AV618" s="133"/>
      <c r="AW618" s="133"/>
      <c r="AX618" s="133"/>
      <c r="AY618" s="133"/>
      <c r="AZ618" s="133"/>
    </row>
    <row r="619" spans="2:52" s="116" customFormat="1" x14ac:dyDescent="0.2">
      <c r="B619" s="119"/>
      <c r="C619" s="119"/>
      <c r="D619" s="119"/>
      <c r="E619" s="119"/>
      <c r="F619" s="119"/>
      <c r="G619" s="119"/>
      <c r="H619" s="119"/>
      <c r="I619" s="119"/>
      <c r="J619" s="119"/>
      <c r="K619" s="118"/>
      <c r="L619" s="118"/>
      <c r="M619" s="117"/>
      <c r="N619" s="132"/>
      <c r="O619" s="141"/>
      <c r="P619" s="141"/>
      <c r="Q619" s="141"/>
      <c r="R619" s="141"/>
      <c r="S619" s="141"/>
      <c r="T619" s="141"/>
      <c r="U619" s="141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  <c r="AF619" s="133"/>
      <c r="AG619" s="133"/>
      <c r="AH619" s="133"/>
      <c r="AI619" s="133"/>
      <c r="AJ619" s="133"/>
      <c r="AK619" s="133"/>
      <c r="AL619" s="133"/>
      <c r="AM619" s="133"/>
      <c r="AN619" s="133"/>
      <c r="AO619" s="133"/>
      <c r="AP619" s="133"/>
      <c r="AQ619" s="133"/>
      <c r="AR619" s="133"/>
      <c r="AS619" s="133"/>
      <c r="AT619" s="133"/>
      <c r="AU619" s="133"/>
      <c r="AV619" s="133"/>
      <c r="AW619" s="133"/>
      <c r="AX619" s="133"/>
      <c r="AY619" s="133"/>
      <c r="AZ619" s="133"/>
    </row>
    <row r="620" spans="2:52" s="116" customFormat="1" x14ac:dyDescent="0.2">
      <c r="B620" s="119"/>
      <c r="C620" s="119"/>
      <c r="D620" s="119"/>
      <c r="E620" s="119"/>
      <c r="F620" s="119"/>
      <c r="G620" s="119"/>
      <c r="H620" s="119"/>
      <c r="I620" s="119"/>
      <c r="J620" s="119"/>
      <c r="K620" s="118"/>
      <c r="L620" s="118"/>
      <c r="M620" s="117"/>
      <c r="N620" s="132"/>
      <c r="O620" s="141"/>
      <c r="P620" s="141"/>
      <c r="Q620" s="141"/>
      <c r="R620" s="141"/>
      <c r="S620" s="141"/>
      <c r="T620" s="141"/>
      <c r="U620" s="141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  <c r="AF620" s="133"/>
      <c r="AG620" s="133"/>
      <c r="AH620" s="133"/>
      <c r="AI620" s="133"/>
      <c r="AJ620" s="133"/>
      <c r="AK620" s="133"/>
      <c r="AL620" s="133"/>
      <c r="AM620" s="133"/>
      <c r="AN620" s="133"/>
      <c r="AO620" s="133"/>
      <c r="AP620" s="133"/>
      <c r="AQ620" s="133"/>
      <c r="AR620" s="133"/>
      <c r="AS620" s="133"/>
      <c r="AT620" s="133"/>
      <c r="AU620" s="133"/>
      <c r="AV620" s="133"/>
      <c r="AW620" s="133"/>
      <c r="AX620" s="133"/>
      <c r="AY620" s="133"/>
      <c r="AZ620" s="133"/>
    </row>
    <row r="621" spans="2:52" s="116" customFormat="1" x14ac:dyDescent="0.2">
      <c r="B621" s="119"/>
      <c r="C621" s="119"/>
      <c r="D621" s="119"/>
      <c r="E621" s="119"/>
      <c r="F621" s="119"/>
      <c r="G621" s="119"/>
      <c r="H621" s="119"/>
      <c r="I621" s="119"/>
      <c r="J621" s="119"/>
      <c r="K621" s="118"/>
      <c r="L621" s="118"/>
      <c r="M621" s="117"/>
      <c r="N621" s="132"/>
      <c r="O621" s="141"/>
      <c r="P621" s="141"/>
      <c r="Q621" s="141"/>
      <c r="R621" s="141"/>
      <c r="S621" s="141"/>
      <c r="T621" s="141"/>
      <c r="U621" s="141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  <c r="AF621" s="133"/>
      <c r="AG621" s="133"/>
      <c r="AH621" s="133"/>
      <c r="AI621" s="133"/>
      <c r="AJ621" s="133"/>
      <c r="AK621" s="133"/>
      <c r="AL621" s="133"/>
      <c r="AM621" s="133"/>
      <c r="AN621" s="133"/>
      <c r="AO621" s="133"/>
      <c r="AP621" s="133"/>
      <c r="AQ621" s="133"/>
      <c r="AR621" s="133"/>
      <c r="AS621" s="133"/>
      <c r="AT621" s="133"/>
      <c r="AU621" s="133"/>
      <c r="AV621" s="133"/>
      <c r="AW621" s="133"/>
      <c r="AX621" s="133"/>
      <c r="AY621" s="133"/>
      <c r="AZ621" s="133"/>
    </row>
    <row r="622" spans="2:52" s="116" customFormat="1" x14ac:dyDescent="0.2">
      <c r="B622" s="119"/>
      <c r="C622" s="119"/>
      <c r="D622" s="119"/>
      <c r="E622" s="119"/>
      <c r="F622" s="119"/>
      <c r="G622" s="119"/>
      <c r="H622" s="119"/>
      <c r="I622" s="119"/>
      <c r="J622" s="119"/>
      <c r="K622" s="118"/>
      <c r="L622" s="118"/>
      <c r="M622" s="117"/>
      <c r="N622" s="132"/>
      <c r="O622" s="141"/>
      <c r="P622" s="141"/>
      <c r="Q622" s="141"/>
      <c r="R622" s="141"/>
      <c r="S622" s="141"/>
      <c r="T622" s="141"/>
      <c r="U622" s="141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  <c r="AF622" s="133"/>
      <c r="AG622" s="133"/>
      <c r="AH622" s="133"/>
      <c r="AI622" s="133"/>
      <c r="AJ622" s="133"/>
      <c r="AK622" s="133"/>
      <c r="AL622" s="133"/>
      <c r="AM622" s="133"/>
      <c r="AN622" s="133"/>
      <c r="AO622" s="133"/>
      <c r="AP622" s="133"/>
      <c r="AQ622" s="133"/>
      <c r="AR622" s="133"/>
      <c r="AS622" s="133"/>
      <c r="AT622" s="133"/>
      <c r="AU622" s="133"/>
      <c r="AV622" s="133"/>
      <c r="AW622" s="133"/>
      <c r="AX622" s="133"/>
      <c r="AY622" s="133"/>
      <c r="AZ622" s="133"/>
    </row>
    <row r="623" spans="2:52" s="116" customFormat="1" x14ac:dyDescent="0.2">
      <c r="B623" s="119"/>
      <c r="C623" s="119"/>
      <c r="D623" s="119"/>
      <c r="E623" s="119"/>
      <c r="F623" s="119"/>
      <c r="G623" s="119"/>
      <c r="H623" s="119"/>
      <c r="I623" s="119"/>
      <c r="J623" s="119"/>
      <c r="K623" s="118"/>
      <c r="L623" s="118"/>
      <c r="M623" s="117"/>
      <c r="N623" s="132"/>
      <c r="O623" s="141"/>
      <c r="P623" s="141"/>
      <c r="Q623" s="141"/>
      <c r="R623" s="141"/>
      <c r="S623" s="141"/>
      <c r="T623" s="141"/>
      <c r="U623" s="141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  <c r="AF623" s="133"/>
      <c r="AG623" s="133"/>
      <c r="AH623" s="133"/>
      <c r="AI623" s="133"/>
      <c r="AJ623" s="133"/>
      <c r="AK623" s="133"/>
      <c r="AL623" s="133"/>
      <c r="AM623" s="133"/>
      <c r="AN623" s="133"/>
      <c r="AO623" s="133"/>
      <c r="AP623" s="133"/>
      <c r="AQ623" s="133"/>
      <c r="AR623" s="133"/>
      <c r="AS623" s="133"/>
      <c r="AT623" s="133"/>
      <c r="AU623" s="133"/>
      <c r="AV623" s="133"/>
      <c r="AW623" s="133"/>
      <c r="AX623" s="133"/>
      <c r="AY623" s="133"/>
      <c r="AZ623" s="133"/>
    </row>
    <row r="624" spans="2:52" s="116" customFormat="1" x14ac:dyDescent="0.2">
      <c r="B624" s="119"/>
      <c r="C624" s="119"/>
      <c r="D624" s="119"/>
      <c r="E624" s="119"/>
      <c r="F624" s="119"/>
      <c r="G624" s="119"/>
      <c r="H624" s="119"/>
      <c r="I624" s="119"/>
      <c r="J624" s="119"/>
      <c r="K624" s="118"/>
      <c r="L624" s="118"/>
      <c r="M624" s="117"/>
      <c r="N624" s="132"/>
      <c r="O624" s="141"/>
      <c r="P624" s="141"/>
      <c r="Q624" s="141"/>
      <c r="R624" s="141"/>
      <c r="S624" s="141"/>
      <c r="T624" s="141"/>
      <c r="U624" s="141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  <c r="AF624" s="133"/>
      <c r="AG624" s="133"/>
      <c r="AH624" s="133"/>
      <c r="AI624" s="133"/>
      <c r="AJ624" s="133"/>
      <c r="AK624" s="133"/>
      <c r="AL624" s="133"/>
      <c r="AM624" s="133"/>
      <c r="AN624" s="133"/>
      <c r="AO624" s="133"/>
      <c r="AP624" s="133"/>
      <c r="AQ624" s="133"/>
      <c r="AR624" s="133"/>
      <c r="AS624" s="133"/>
      <c r="AT624" s="133"/>
      <c r="AU624" s="133"/>
      <c r="AV624" s="133"/>
      <c r="AW624" s="133"/>
      <c r="AX624" s="133"/>
      <c r="AY624" s="133"/>
      <c r="AZ624" s="133"/>
    </row>
    <row r="625" spans="2:52" s="116" customFormat="1" x14ac:dyDescent="0.2">
      <c r="B625" s="119"/>
      <c r="C625" s="119"/>
      <c r="D625" s="119"/>
      <c r="E625" s="119"/>
      <c r="F625" s="119"/>
      <c r="G625" s="119"/>
      <c r="H625" s="119"/>
      <c r="I625" s="119"/>
      <c r="J625" s="119"/>
      <c r="K625" s="118"/>
      <c r="L625" s="118"/>
      <c r="M625" s="117"/>
      <c r="N625" s="132"/>
      <c r="O625" s="141"/>
      <c r="P625" s="141"/>
      <c r="Q625" s="141"/>
      <c r="R625" s="141"/>
      <c r="S625" s="141"/>
      <c r="T625" s="141"/>
      <c r="U625" s="141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  <c r="AF625" s="133"/>
      <c r="AG625" s="133"/>
      <c r="AH625" s="133"/>
      <c r="AI625" s="133"/>
      <c r="AJ625" s="133"/>
      <c r="AK625" s="133"/>
      <c r="AL625" s="133"/>
      <c r="AM625" s="133"/>
      <c r="AN625" s="133"/>
      <c r="AO625" s="133"/>
      <c r="AP625" s="133"/>
      <c r="AQ625" s="133"/>
      <c r="AR625" s="133"/>
      <c r="AS625" s="133"/>
      <c r="AT625" s="133"/>
      <c r="AU625" s="133"/>
      <c r="AV625" s="133"/>
      <c r="AW625" s="133"/>
      <c r="AX625" s="133"/>
      <c r="AY625" s="133"/>
      <c r="AZ625" s="133"/>
    </row>
    <row r="626" spans="2:52" s="116" customFormat="1" x14ac:dyDescent="0.2">
      <c r="B626" s="119"/>
      <c r="C626" s="119"/>
      <c r="D626" s="119"/>
      <c r="E626" s="119"/>
      <c r="F626" s="119"/>
      <c r="G626" s="119"/>
      <c r="H626" s="119"/>
      <c r="I626" s="119"/>
      <c r="J626" s="119"/>
      <c r="K626" s="118"/>
      <c r="L626" s="118"/>
      <c r="M626" s="117"/>
      <c r="N626" s="132"/>
      <c r="O626" s="141"/>
      <c r="P626" s="141"/>
      <c r="Q626" s="141"/>
      <c r="R626" s="141"/>
      <c r="S626" s="141"/>
      <c r="T626" s="141"/>
      <c r="U626" s="141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  <c r="AF626" s="133"/>
      <c r="AG626" s="133"/>
      <c r="AH626" s="133"/>
      <c r="AI626" s="133"/>
      <c r="AJ626" s="133"/>
      <c r="AK626" s="133"/>
      <c r="AL626" s="133"/>
      <c r="AM626" s="133"/>
      <c r="AN626" s="133"/>
      <c r="AO626" s="133"/>
      <c r="AP626" s="133"/>
      <c r="AQ626" s="133"/>
      <c r="AR626" s="133"/>
      <c r="AS626" s="133"/>
      <c r="AT626" s="133"/>
      <c r="AU626" s="133"/>
      <c r="AV626" s="133"/>
      <c r="AW626" s="133"/>
      <c r="AX626" s="133"/>
      <c r="AY626" s="133"/>
      <c r="AZ626" s="133"/>
    </row>
    <row r="627" spans="2:52" s="116" customFormat="1" x14ac:dyDescent="0.2">
      <c r="B627" s="119"/>
      <c r="C627" s="119"/>
      <c r="D627" s="119"/>
      <c r="E627" s="119"/>
      <c r="F627" s="119"/>
      <c r="G627" s="119"/>
      <c r="H627" s="119"/>
      <c r="I627" s="119"/>
      <c r="J627" s="119"/>
      <c r="K627" s="118"/>
      <c r="L627" s="118"/>
      <c r="M627" s="117"/>
      <c r="N627" s="132"/>
      <c r="O627" s="141"/>
      <c r="P627" s="141"/>
      <c r="Q627" s="141"/>
      <c r="R627" s="141"/>
      <c r="S627" s="141"/>
      <c r="T627" s="141"/>
      <c r="U627" s="141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  <c r="AF627" s="133"/>
      <c r="AG627" s="133"/>
      <c r="AH627" s="133"/>
      <c r="AI627" s="133"/>
      <c r="AJ627" s="133"/>
      <c r="AK627" s="133"/>
      <c r="AL627" s="133"/>
      <c r="AM627" s="133"/>
      <c r="AN627" s="133"/>
      <c r="AO627" s="133"/>
      <c r="AP627" s="133"/>
      <c r="AQ627" s="133"/>
      <c r="AR627" s="133"/>
      <c r="AS627" s="133"/>
      <c r="AT627" s="133"/>
      <c r="AU627" s="133"/>
      <c r="AV627" s="133"/>
      <c r="AW627" s="133"/>
      <c r="AX627" s="133"/>
      <c r="AY627" s="133"/>
      <c r="AZ627" s="133"/>
    </row>
    <row r="628" spans="2:52" s="116" customFormat="1" x14ac:dyDescent="0.2">
      <c r="B628" s="119"/>
      <c r="C628" s="119"/>
      <c r="D628" s="119"/>
      <c r="E628" s="119"/>
      <c r="F628" s="119"/>
      <c r="G628" s="119"/>
      <c r="H628" s="119"/>
      <c r="I628" s="119"/>
      <c r="J628" s="119"/>
      <c r="K628" s="118"/>
      <c r="L628" s="118"/>
      <c r="M628" s="117"/>
      <c r="N628" s="132"/>
      <c r="O628" s="141"/>
      <c r="P628" s="141"/>
      <c r="Q628" s="141"/>
      <c r="R628" s="141"/>
      <c r="S628" s="141"/>
      <c r="T628" s="141"/>
      <c r="U628" s="141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  <c r="AF628" s="133"/>
      <c r="AG628" s="133"/>
      <c r="AH628" s="133"/>
      <c r="AI628" s="133"/>
      <c r="AJ628" s="133"/>
      <c r="AK628" s="133"/>
      <c r="AL628" s="133"/>
      <c r="AM628" s="133"/>
      <c r="AN628" s="133"/>
      <c r="AO628" s="133"/>
      <c r="AP628" s="133"/>
      <c r="AQ628" s="133"/>
      <c r="AR628" s="133"/>
      <c r="AS628" s="133"/>
      <c r="AT628" s="133"/>
      <c r="AU628" s="133"/>
      <c r="AV628" s="133"/>
      <c r="AW628" s="133"/>
      <c r="AX628" s="133"/>
      <c r="AY628" s="133"/>
      <c r="AZ628" s="133"/>
    </row>
    <row r="629" spans="2:52" s="116" customFormat="1" x14ac:dyDescent="0.2">
      <c r="B629" s="119"/>
      <c r="C629" s="119"/>
      <c r="D629" s="119"/>
      <c r="E629" s="119"/>
      <c r="F629" s="119"/>
      <c r="G629" s="119"/>
      <c r="H629" s="119"/>
      <c r="I629" s="119"/>
      <c r="J629" s="119"/>
      <c r="K629" s="118"/>
      <c r="L629" s="118"/>
      <c r="M629" s="117"/>
      <c r="N629" s="132"/>
      <c r="O629" s="141"/>
      <c r="P629" s="141"/>
      <c r="Q629" s="141"/>
      <c r="R629" s="141"/>
      <c r="S629" s="141"/>
      <c r="T629" s="141"/>
      <c r="U629" s="141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  <c r="AF629" s="133"/>
      <c r="AG629" s="133"/>
      <c r="AH629" s="133"/>
      <c r="AI629" s="133"/>
      <c r="AJ629" s="133"/>
      <c r="AK629" s="133"/>
      <c r="AL629" s="133"/>
      <c r="AM629" s="133"/>
      <c r="AN629" s="133"/>
      <c r="AO629" s="133"/>
      <c r="AP629" s="133"/>
      <c r="AQ629" s="133"/>
      <c r="AR629" s="133"/>
      <c r="AS629" s="133"/>
      <c r="AT629" s="133"/>
      <c r="AU629" s="133"/>
      <c r="AV629" s="133"/>
      <c r="AW629" s="133"/>
      <c r="AX629" s="133"/>
      <c r="AY629" s="133"/>
      <c r="AZ629" s="133"/>
    </row>
    <row r="630" spans="2:52" s="116" customFormat="1" x14ac:dyDescent="0.2">
      <c r="B630" s="119"/>
      <c r="C630" s="119"/>
      <c r="D630" s="119"/>
      <c r="E630" s="119"/>
      <c r="F630" s="119"/>
      <c r="G630" s="119"/>
      <c r="H630" s="119"/>
      <c r="I630" s="119"/>
      <c r="J630" s="119"/>
      <c r="K630" s="118"/>
      <c r="L630" s="118"/>
      <c r="M630" s="117"/>
      <c r="N630" s="132"/>
      <c r="O630" s="141"/>
      <c r="P630" s="141"/>
      <c r="Q630" s="141"/>
      <c r="R630" s="141"/>
      <c r="S630" s="141"/>
      <c r="T630" s="141"/>
      <c r="U630" s="141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  <c r="AF630" s="133"/>
      <c r="AG630" s="133"/>
      <c r="AH630" s="133"/>
      <c r="AI630" s="133"/>
      <c r="AJ630" s="133"/>
      <c r="AK630" s="133"/>
      <c r="AL630" s="133"/>
      <c r="AM630" s="133"/>
      <c r="AN630" s="133"/>
      <c r="AO630" s="133"/>
      <c r="AP630" s="133"/>
      <c r="AQ630" s="133"/>
      <c r="AR630" s="133"/>
      <c r="AS630" s="133"/>
      <c r="AT630" s="133"/>
      <c r="AU630" s="133"/>
      <c r="AV630" s="133"/>
      <c r="AW630" s="133"/>
      <c r="AX630" s="133"/>
      <c r="AY630" s="133"/>
      <c r="AZ630" s="133"/>
    </row>
    <row r="631" spans="2:52" s="116" customFormat="1" x14ac:dyDescent="0.2">
      <c r="B631" s="119"/>
      <c r="C631" s="119"/>
      <c r="D631" s="119"/>
      <c r="E631" s="119"/>
      <c r="F631" s="119"/>
      <c r="G631" s="119"/>
      <c r="H631" s="119"/>
      <c r="I631" s="119"/>
      <c r="J631" s="119"/>
      <c r="K631" s="118"/>
      <c r="L631" s="118"/>
      <c r="M631" s="117"/>
      <c r="N631" s="132"/>
      <c r="O631" s="141"/>
      <c r="P631" s="141"/>
      <c r="Q631" s="141"/>
      <c r="R631" s="141"/>
      <c r="S631" s="141"/>
      <c r="T631" s="141"/>
      <c r="U631" s="141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  <c r="AF631" s="133"/>
      <c r="AG631" s="133"/>
      <c r="AH631" s="133"/>
      <c r="AI631" s="133"/>
      <c r="AJ631" s="133"/>
      <c r="AK631" s="133"/>
      <c r="AL631" s="133"/>
      <c r="AM631" s="133"/>
      <c r="AN631" s="133"/>
      <c r="AO631" s="133"/>
      <c r="AP631" s="133"/>
      <c r="AQ631" s="133"/>
      <c r="AR631" s="133"/>
      <c r="AS631" s="133"/>
      <c r="AT631" s="133"/>
      <c r="AU631" s="133"/>
      <c r="AV631" s="133"/>
      <c r="AW631" s="133"/>
      <c r="AX631" s="133"/>
      <c r="AY631" s="133"/>
      <c r="AZ631" s="133"/>
    </row>
    <row r="632" spans="2:52" s="116" customFormat="1" x14ac:dyDescent="0.2">
      <c r="B632" s="119"/>
      <c r="C632" s="119"/>
      <c r="D632" s="119"/>
      <c r="E632" s="119"/>
      <c r="F632" s="119"/>
      <c r="G632" s="119"/>
      <c r="H632" s="119"/>
      <c r="I632" s="119"/>
      <c r="J632" s="119"/>
      <c r="K632" s="118"/>
      <c r="L632" s="118"/>
      <c r="M632" s="117"/>
      <c r="N632" s="132"/>
      <c r="O632" s="141"/>
      <c r="P632" s="141"/>
      <c r="Q632" s="141"/>
      <c r="R632" s="141"/>
      <c r="S632" s="141"/>
      <c r="T632" s="141"/>
      <c r="U632" s="141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  <c r="AF632" s="133"/>
      <c r="AG632" s="133"/>
      <c r="AH632" s="133"/>
      <c r="AI632" s="133"/>
      <c r="AJ632" s="133"/>
      <c r="AK632" s="133"/>
      <c r="AL632" s="133"/>
      <c r="AM632" s="133"/>
      <c r="AN632" s="133"/>
      <c r="AO632" s="133"/>
      <c r="AP632" s="133"/>
      <c r="AQ632" s="133"/>
      <c r="AR632" s="133"/>
      <c r="AS632" s="133"/>
      <c r="AT632" s="133"/>
      <c r="AU632" s="133"/>
      <c r="AV632" s="133"/>
      <c r="AW632" s="133"/>
      <c r="AX632" s="133"/>
      <c r="AY632" s="133"/>
      <c r="AZ632" s="133"/>
    </row>
    <row r="633" spans="2:52" s="116" customFormat="1" x14ac:dyDescent="0.2">
      <c r="B633" s="119"/>
      <c r="C633" s="119"/>
      <c r="D633" s="119"/>
      <c r="E633" s="119"/>
      <c r="F633" s="119"/>
      <c r="G633" s="119"/>
      <c r="H633" s="119"/>
      <c r="I633" s="119"/>
      <c r="J633" s="119"/>
      <c r="K633" s="118"/>
      <c r="L633" s="118"/>
      <c r="M633" s="117"/>
      <c r="N633" s="132"/>
      <c r="O633" s="141"/>
      <c r="P633" s="141"/>
      <c r="Q633" s="141"/>
      <c r="R633" s="141"/>
      <c r="S633" s="141"/>
      <c r="T633" s="141"/>
      <c r="U633" s="141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  <c r="AF633" s="133"/>
      <c r="AG633" s="133"/>
      <c r="AH633" s="133"/>
      <c r="AI633" s="133"/>
      <c r="AJ633" s="133"/>
      <c r="AK633" s="133"/>
      <c r="AL633" s="133"/>
      <c r="AM633" s="133"/>
      <c r="AN633" s="133"/>
      <c r="AO633" s="133"/>
      <c r="AP633" s="133"/>
      <c r="AQ633" s="133"/>
      <c r="AR633" s="133"/>
      <c r="AS633" s="133"/>
      <c r="AT633" s="133"/>
      <c r="AU633" s="133"/>
      <c r="AV633" s="133"/>
      <c r="AW633" s="133"/>
      <c r="AX633" s="133"/>
      <c r="AY633" s="133"/>
      <c r="AZ633" s="133"/>
    </row>
    <row r="634" spans="2:52" s="116" customFormat="1" x14ac:dyDescent="0.2">
      <c r="B634" s="119"/>
      <c r="C634" s="119"/>
      <c r="D634" s="119"/>
      <c r="E634" s="119"/>
      <c r="F634" s="119"/>
      <c r="G634" s="119"/>
      <c r="H634" s="119"/>
      <c r="I634" s="119"/>
      <c r="J634" s="119"/>
      <c r="K634" s="118"/>
      <c r="L634" s="118"/>
      <c r="M634" s="117"/>
      <c r="N634" s="132"/>
      <c r="O634" s="141"/>
      <c r="P634" s="141"/>
      <c r="Q634" s="141"/>
      <c r="R634" s="141"/>
      <c r="S634" s="141"/>
      <c r="T634" s="141"/>
      <c r="U634" s="141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  <c r="AF634" s="133"/>
      <c r="AG634" s="133"/>
      <c r="AH634" s="133"/>
      <c r="AI634" s="133"/>
      <c r="AJ634" s="133"/>
      <c r="AK634" s="133"/>
      <c r="AL634" s="133"/>
      <c r="AM634" s="133"/>
      <c r="AN634" s="133"/>
      <c r="AO634" s="133"/>
      <c r="AP634" s="133"/>
      <c r="AQ634" s="133"/>
      <c r="AR634" s="133"/>
      <c r="AS634" s="133"/>
      <c r="AT634" s="133"/>
      <c r="AU634" s="133"/>
      <c r="AV634" s="133"/>
      <c r="AW634" s="133"/>
      <c r="AX634" s="133"/>
      <c r="AY634" s="133"/>
      <c r="AZ634" s="133"/>
    </row>
    <row r="635" spans="2:52" s="116" customFormat="1" x14ac:dyDescent="0.2">
      <c r="B635" s="119"/>
      <c r="C635" s="119"/>
      <c r="D635" s="119"/>
      <c r="E635" s="119"/>
      <c r="F635" s="119"/>
      <c r="G635" s="119"/>
      <c r="H635" s="119"/>
      <c r="I635" s="119"/>
      <c r="J635" s="119"/>
      <c r="K635" s="118"/>
      <c r="L635" s="118"/>
      <c r="M635" s="117"/>
      <c r="N635" s="132"/>
      <c r="O635" s="141"/>
      <c r="P635" s="141"/>
      <c r="Q635" s="141"/>
      <c r="R635" s="141"/>
      <c r="S635" s="141"/>
      <c r="T635" s="141"/>
      <c r="U635" s="141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  <c r="AF635" s="133"/>
      <c r="AG635" s="133"/>
      <c r="AH635" s="133"/>
      <c r="AI635" s="133"/>
      <c r="AJ635" s="133"/>
      <c r="AK635" s="133"/>
      <c r="AL635" s="133"/>
      <c r="AM635" s="133"/>
      <c r="AN635" s="133"/>
      <c r="AO635" s="133"/>
      <c r="AP635" s="133"/>
      <c r="AQ635" s="133"/>
      <c r="AR635" s="133"/>
      <c r="AS635" s="133"/>
      <c r="AT635" s="133"/>
      <c r="AU635" s="133"/>
      <c r="AV635" s="133"/>
      <c r="AW635" s="133"/>
      <c r="AX635" s="133"/>
      <c r="AY635" s="133"/>
      <c r="AZ635" s="133"/>
    </row>
    <row r="636" spans="2:52" s="116" customFormat="1" x14ac:dyDescent="0.2">
      <c r="B636" s="119"/>
      <c r="C636" s="119"/>
      <c r="D636" s="119"/>
      <c r="E636" s="119"/>
      <c r="F636" s="119"/>
      <c r="G636" s="119"/>
      <c r="H636" s="119"/>
      <c r="I636" s="119"/>
      <c r="J636" s="119"/>
      <c r="K636" s="118"/>
      <c r="L636" s="118"/>
      <c r="M636" s="117"/>
      <c r="N636" s="132"/>
      <c r="O636" s="141"/>
      <c r="P636" s="141"/>
      <c r="Q636" s="141"/>
      <c r="R636" s="141"/>
      <c r="S636" s="141"/>
      <c r="T636" s="141"/>
      <c r="U636" s="141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  <c r="AF636" s="133"/>
      <c r="AG636" s="133"/>
      <c r="AH636" s="133"/>
      <c r="AI636" s="133"/>
      <c r="AJ636" s="133"/>
      <c r="AK636" s="133"/>
      <c r="AL636" s="133"/>
      <c r="AM636" s="133"/>
      <c r="AN636" s="133"/>
      <c r="AO636" s="133"/>
      <c r="AP636" s="133"/>
      <c r="AQ636" s="133"/>
      <c r="AR636" s="133"/>
      <c r="AS636" s="133"/>
      <c r="AT636" s="133"/>
      <c r="AU636" s="133"/>
      <c r="AV636" s="133"/>
      <c r="AW636" s="133"/>
      <c r="AX636" s="133"/>
      <c r="AY636" s="133"/>
      <c r="AZ636" s="133"/>
    </row>
    <row r="637" spans="2:52" s="116" customFormat="1" x14ac:dyDescent="0.2">
      <c r="B637" s="119"/>
      <c r="C637" s="119"/>
      <c r="D637" s="119"/>
      <c r="E637" s="119"/>
      <c r="F637" s="119"/>
      <c r="G637" s="119"/>
      <c r="H637" s="119"/>
      <c r="I637" s="119"/>
      <c r="J637" s="119"/>
      <c r="K637" s="118"/>
      <c r="L637" s="118"/>
      <c r="M637" s="117"/>
      <c r="N637" s="132"/>
      <c r="O637" s="141"/>
      <c r="P637" s="141"/>
      <c r="Q637" s="141"/>
      <c r="R637" s="141"/>
      <c r="S637" s="141"/>
      <c r="T637" s="141"/>
      <c r="U637" s="141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  <c r="AF637" s="133"/>
      <c r="AG637" s="133"/>
      <c r="AH637" s="133"/>
      <c r="AI637" s="133"/>
      <c r="AJ637" s="133"/>
      <c r="AK637" s="133"/>
      <c r="AL637" s="133"/>
      <c r="AM637" s="133"/>
      <c r="AN637" s="133"/>
      <c r="AO637" s="133"/>
      <c r="AP637" s="133"/>
      <c r="AQ637" s="133"/>
      <c r="AR637" s="133"/>
      <c r="AS637" s="133"/>
      <c r="AT637" s="133"/>
      <c r="AU637" s="133"/>
      <c r="AV637" s="133"/>
      <c r="AW637" s="133"/>
      <c r="AX637" s="133"/>
      <c r="AY637" s="133"/>
      <c r="AZ637" s="133"/>
    </row>
    <row r="638" spans="2:52" s="116" customFormat="1" x14ac:dyDescent="0.2">
      <c r="B638" s="119"/>
      <c r="C638" s="119"/>
      <c r="D638" s="119"/>
      <c r="E638" s="119"/>
      <c r="F638" s="119"/>
      <c r="G638" s="119"/>
      <c r="H638" s="119"/>
      <c r="I638" s="119"/>
      <c r="J638" s="119"/>
      <c r="K638" s="118"/>
      <c r="L638" s="118"/>
      <c r="M638" s="117"/>
      <c r="N638" s="132"/>
      <c r="O638" s="141"/>
      <c r="P638" s="141"/>
      <c r="Q638" s="141"/>
      <c r="R638" s="141"/>
      <c r="S638" s="141"/>
      <c r="T638" s="141"/>
      <c r="U638" s="141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  <c r="AF638" s="133"/>
      <c r="AG638" s="133"/>
      <c r="AH638" s="133"/>
      <c r="AI638" s="133"/>
      <c r="AJ638" s="133"/>
      <c r="AK638" s="133"/>
      <c r="AL638" s="133"/>
      <c r="AM638" s="133"/>
      <c r="AN638" s="133"/>
      <c r="AO638" s="133"/>
      <c r="AP638" s="133"/>
      <c r="AQ638" s="133"/>
      <c r="AR638" s="133"/>
      <c r="AS638" s="133"/>
      <c r="AT638" s="133"/>
      <c r="AU638" s="133"/>
      <c r="AV638" s="133"/>
      <c r="AW638" s="133"/>
      <c r="AX638" s="133"/>
      <c r="AY638" s="133"/>
      <c r="AZ638" s="133"/>
    </row>
    <row r="639" spans="2:52" s="116" customFormat="1" x14ac:dyDescent="0.2">
      <c r="B639" s="119"/>
      <c r="C639" s="119"/>
      <c r="D639" s="119"/>
      <c r="E639" s="119"/>
      <c r="F639" s="119"/>
      <c r="G639" s="119"/>
      <c r="H639" s="119"/>
      <c r="I639" s="119"/>
      <c r="J639" s="119"/>
      <c r="K639" s="118"/>
      <c r="L639" s="118"/>
      <c r="M639" s="117"/>
      <c r="N639" s="132"/>
      <c r="O639" s="141"/>
      <c r="P639" s="141"/>
      <c r="Q639" s="141"/>
      <c r="R639" s="141"/>
      <c r="S639" s="141"/>
      <c r="T639" s="141"/>
      <c r="U639" s="141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  <c r="AF639" s="133"/>
      <c r="AG639" s="133"/>
      <c r="AH639" s="133"/>
      <c r="AI639" s="133"/>
      <c r="AJ639" s="133"/>
      <c r="AK639" s="133"/>
      <c r="AL639" s="133"/>
      <c r="AM639" s="133"/>
      <c r="AN639" s="133"/>
      <c r="AO639" s="133"/>
      <c r="AP639" s="133"/>
      <c r="AQ639" s="133"/>
      <c r="AR639" s="133"/>
      <c r="AS639" s="133"/>
      <c r="AT639" s="133"/>
      <c r="AU639" s="133"/>
      <c r="AV639" s="133"/>
      <c r="AW639" s="133"/>
      <c r="AX639" s="133"/>
      <c r="AY639" s="133"/>
      <c r="AZ639" s="133"/>
    </row>
    <row r="640" spans="2:52" s="116" customFormat="1" x14ac:dyDescent="0.2">
      <c r="B640" s="119"/>
      <c r="C640" s="119"/>
      <c r="D640" s="119"/>
      <c r="E640" s="119"/>
      <c r="F640" s="119"/>
      <c r="G640" s="119"/>
      <c r="H640" s="119"/>
      <c r="I640" s="119"/>
      <c r="J640" s="119"/>
      <c r="K640" s="118"/>
      <c r="L640" s="118"/>
      <c r="M640" s="117"/>
      <c r="N640" s="132"/>
      <c r="O640" s="141"/>
      <c r="P640" s="141"/>
      <c r="Q640" s="141"/>
      <c r="R640" s="141"/>
      <c r="S640" s="141"/>
      <c r="T640" s="141"/>
      <c r="U640" s="141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  <c r="AF640" s="133"/>
      <c r="AG640" s="133"/>
      <c r="AH640" s="133"/>
      <c r="AI640" s="133"/>
      <c r="AJ640" s="133"/>
      <c r="AK640" s="133"/>
      <c r="AL640" s="133"/>
      <c r="AM640" s="133"/>
      <c r="AN640" s="133"/>
      <c r="AO640" s="133"/>
      <c r="AP640" s="133"/>
      <c r="AQ640" s="133"/>
      <c r="AR640" s="133"/>
      <c r="AS640" s="133"/>
      <c r="AT640" s="133"/>
      <c r="AU640" s="133"/>
      <c r="AV640" s="133"/>
      <c r="AW640" s="133"/>
      <c r="AX640" s="133"/>
      <c r="AY640" s="133"/>
      <c r="AZ640" s="133"/>
    </row>
    <row r="641" spans="2:52" s="116" customFormat="1" x14ac:dyDescent="0.2">
      <c r="B641" s="119"/>
      <c r="C641" s="119"/>
      <c r="D641" s="119"/>
      <c r="E641" s="119"/>
      <c r="F641" s="119"/>
      <c r="G641" s="119"/>
      <c r="H641" s="119"/>
      <c r="I641" s="119"/>
      <c r="J641" s="119"/>
      <c r="K641" s="118"/>
      <c r="L641" s="118"/>
      <c r="M641" s="117"/>
      <c r="N641" s="132"/>
      <c r="O641" s="141"/>
      <c r="P641" s="141"/>
      <c r="Q641" s="141"/>
      <c r="R641" s="141"/>
      <c r="S641" s="141"/>
      <c r="T641" s="141"/>
      <c r="U641" s="141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  <c r="AF641" s="133"/>
      <c r="AG641" s="133"/>
      <c r="AH641" s="133"/>
      <c r="AI641" s="133"/>
      <c r="AJ641" s="133"/>
      <c r="AK641" s="133"/>
      <c r="AL641" s="133"/>
      <c r="AM641" s="133"/>
      <c r="AN641" s="133"/>
      <c r="AO641" s="133"/>
      <c r="AP641" s="133"/>
      <c r="AQ641" s="133"/>
      <c r="AR641" s="133"/>
      <c r="AS641" s="133"/>
      <c r="AT641" s="133"/>
      <c r="AU641" s="133"/>
      <c r="AV641" s="133"/>
      <c r="AW641" s="133"/>
      <c r="AX641" s="133"/>
      <c r="AY641" s="133"/>
      <c r="AZ641" s="133"/>
    </row>
    <row r="642" spans="2:52" s="116" customFormat="1" x14ac:dyDescent="0.2">
      <c r="B642" s="119"/>
      <c r="C642" s="119"/>
      <c r="D642" s="119"/>
      <c r="E642" s="119"/>
      <c r="F642" s="119"/>
      <c r="G642" s="119"/>
      <c r="H642" s="119"/>
      <c r="I642" s="119"/>
      <c r="J642" s="119"/>
      <c r="K642" s="118"/>
      <c r="L642" s="118"/>
      <c r="M642" s="117"/>
      <c r="N642" s="132"/>
      <c r="O642" s="141"/>
      <c r="P642" s="141"/>
      <c r="Q642" s="141"/>
      <c r="R642" s="141"/>
      <c r="S642" s="141"/>
      <c r="T642" s="141"/>
      <c r="U642" s="141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  <c r="AF642" s="133"/>
      <c r="AG642" s="133"/>
      <c r="AH642" s="133"/>
      <c r="AI642" s="133"/>
      <c r="AJ642" s="133"/>
      <c r="AK642" s="133"/>
      <c r="AL642" s="133"/>
      <c r="AM642" s="133"/>
      <c r="AN642" s="133"/>
      <c r="AO642" s="133"/>
      <c r="AP642" s="133"/>
      <c r="AQ642" s="133"/>
      <c r="AR642" s="133"/>
      <c r="AS642" s="133"/>
      <c r="AT642" s="133"/>
      <c r="AU642" s="133"/>
      <c r="AV642" s="133"/>
      <c r="AW642" s="133"/>
      <c r="AX642" s="133"/>
      <c r="AY642" s="133"/>
      <c r="AZ642" s="133"/>
    </row>
    <row r="643" spans="2:52" s="116" customFormat="1" x14ac:dyDescent="0.2">
      <c r="B643" s="119"/>
      <c r="C643" s="119"/>
      <c r="D643" s="119"/>
      <c r="E643" s="119"/>
      <c r="F643" s="119"/>
      <c r="G643" s="119"/>
      <c r="H643" s="119"/>
      <c r="I643" s="119"/>
      <c r="J643" s="119"/>
      <c r="K643" s="118"/>
      <c r="L643" s="118"/>
      <c r="M643" s="117"/>
      <c r="N643" s="132"/>
      <c r="O643" s="141"/>
      <c r="P643" s="141"/>
      <c r="Q643" s="141"/>
      <c r="R643" s="141"/>
      <c r="S643" s="141"/>
      <c r="T643" s="141"/>
      <c r="U643" s="141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  <c r="AF643" s="133"/>
      <c r="AG643" s="133"/>
      <c r="AH643" s="133"/>
      <c r="AI643" s="133"/>
      <c r="AJ643" s="133"/>
      <c r="AK643" s="133"/>
      <c r="AL643" s="133"/>
      <c r="AM643" s="133"/>
      <c r="AN643" s="133"/>
      <c r="AO643" s="133"/>
      <c r="AP643" s="133"/>
      <c r="AQ643" s="133"/>
      <c r="AR643" s="133"/>
      <c r="AS643" s="133"/>
      <c r="AT643" s="133"/>
      <c r="AU643" s="133"/>
      <c r="AV643" s="133"/>
      <c r="AW643" s="133"/>
      <c r="AX643" s="133"/>
      <c r="AY643" s="133"/>
      <c r="AZ643" s="133"/>
    </row>
    <row r="644" spans="2:52" s="116" customFormat="1" x14ac:dyDescent="0.2">
      <c r="B644" s="119"/>
      <c r="C644" s="119"/>
      <c r="D644" s="119"/>
      <c r="E644" s="119"/>
      <c r="F644" s="119"/>
      <c r="G644" s="119"/>
      <c r="H644" s="119"/>
      <c r="I644" s="119"/>
      <c r="J644" s="119"/>
      <c r="K644" s="118"/>
      <c r="L644" s="118"/>
      <c r="M644" s="117"/>
      <c r="N644" s="132"/>
      <c r="O644" s="141"/>
      <c r="P644" s="141"/>
      <c r="Q644" s="141"/>
      <c r="R644" s="141"/>
      <c r="S644" s="141"/>
      <c r="T644" s="141"/>
      <c r="U644" s="141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  <c r="AF644" s="133"/>
      <c r="AG644" s="133"/>
      <c r="AH644" s="133"/>
      <c r="AI644" s="133"/>
      <c r="AJ644" s="133"/>
      <c r="AK644" s="133"/>
      <c r="AL644" s="133"/>
      <c r="AM644" s="133"/>
      <c r="AN644" s="133"/>
      <c r="AO644" s="133"/>
      <c r="AP644" s="133"/>
      <c r="AQ644" s="133"/>
      <c r="AR644" s="133"/>
      <c r="AS644" s="133"/>
      <c r="AT644" s="133"/>
      <c r="AU644" s="133"/>
      <c r="AV644" s="133"/>
      <c r="AW644" s="133"/>
      <c r="AX644" s="133"/>
      <c r="AY644" s="133"/>
      <c r="AZ644" s="133"/>
    </row>
    <row r="645" spans="2:52" s="116" customFormat="1" x14ac:dyDescent="0.2">
      <c r="B645" s="119"/>
      <c r="C645" s="119"/>
      <c r="D645" s="119"/>
      <c r="E645" s="119"/>
      <c r="F645" s="119"/>
      <c r="G645" s="119"/>
      <c r="H645" s="119"/>
      <c r="I645" s="119"/>
      <c r="J645" s="119"/>
      <c r="K645" s="118"/>
      <c r="L645" s="118"/>
      <c r="M645" s="117"/>
      <c r="N645" s="132"/>
      <c r="O645" s="141"/>
      <c r="P645" s="141"/>
      <c r="Q645" s="141"/>
      <c r="R645" s="141"/>
      <c r="S645" s="141"/>
      <c r="T645" s="141"/>
      <c r="U645" s="141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  <c r="AF645" s="133"/>
      <c r="AG645" s="133"/>
      <c r="AH645" s="133"/>
      <c r="AI645" s="133"/>
      <c r="AJ645" s="133"/>
      <c r="AK645" s="133"/>
      <c r="AL645" s="133"/>
      <c r="AM645" s="133"/>
      <c r="AN645" s="133"/>
      <c r="AO645" s="133"/>
      <c r="AP645" s="133"/>
      <c r="AQ645" s="133"/>
      <c r="AR645" s="133"/>
      <c r="AS645" s="133"/>
      <c r="AT645" s="133"/>
      <c r="AU645" s="133"/>
      <c r="AV645" s="133"/>
      <c r="AW645" s="133"/>
      <c r="AX645" s="133"/>
      <c r="AY645" s="133"/>
      <c r="AZ645" s="133"/>
    </row>
    <row r="646" spans="2:52" s="116" customFormat="1" x14ac:dyDescent="0.2">
      <c r="B646" s="119"/>
      <c r="C646" s="119"/>
      <c r="D646" s="119"/>
      <c r="E646" s="119"/>
      <c r="F646" s="119"/>
      <c r="G646" s="119"/>
      <c r="H646" s="119"/>
      <c r="I646" s="119"/>
      <c r="J646" s="119"/>
      <c r="K646" s="118"/>
      <c r="L646" s="118"/>
      <c r="M646" s="117"/>
      <c r="N646" s="132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  <c r="AF646" s="133"/>
      <c r="AG646" s="133"/>
      <c r="AH646" s="133"/>
      <c r="AI646" s="133"/>
      <c r="AJ646" s="133"/>
      <c r="AK646" s="133"/>
      <c r="AL646" s="133"/>
      <c r="AM646" s="133"/>
      <c r="AN646" s="133"/>
      <c r="AO646" s="133"/>
      <c r="AP646" s="133"/>
      <c r="AQ646" s="133"/>
      <c r="AR646" s="133"/>
      <c r="AS646" s="133"/>
      <c r="AT646" s="133"/>
      <c r="AU646" s="133"/>
      <c r="AV646" s="133"/>
      <c r="AW646" s="133"/>
      <c r="AX646" s="133"/>
      <c r="AY646" s="133"/>
      <c r="AZ646" s="133"/>
    </row>
    <row r="647" spans="2:52" s="116" customFormat="1" x14ac:dyDescent="0.2">
      <c r="B647" s="119"/>
      <c r="C647" s="119"/>
      <c r="D647" s="119"/>
      <c r="E647" s="119"/>
      <c r="F647" s="119"/>
      <c r="G647" s="119"/>
      <c r="H647" s="119"/>
      <c r="I647" s="119"/>
      <c r="J647" s="119"/>
      <c r="K647" s="118"/>
      <c r="L647" s="118"/>
      <c r="M647" s="117"/>
      <c r="N647" s="132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  <c r="AF647" s="133"/>
      <c r="AG647" s="133"/>
      <c r="AH647" s="133"/>
      <c r="AI647" s="133"/>
      <c r="AJ647" s="133"/>
      <c r="AK647" s="133"/>
      <c r="AL647" s="133"/>
      <c r="AM647" s="133"/>
      <c r="AN647" s="133"/>
      <c r="AO647" s="133"/>
      <c r="AP647" s="133"/>
      <c r="AQ647" s="133"/>
      <c r="AR647" s="133"/>
      <c r="AS647" s="133"/>
      <c r="AT647" s="133"/>
      <c r="AU647" s="133"/>
      <c r="AV647" s="133"/>
      <c r="AW647" s="133"/>
      <c r="AX647" s="133"/>
      <c r="AY647" s="133"/>
      <c r="AZ647" s="133"/>
    </row>
    <row r="648" spans="2:52" s="116" customFormat="1" x14ac:dyDescent="0.2">
      <c r="B648" s="119"/>
      <c r="C648" s="119"/>
      <c r="D648" s="119"/>
      <c r="E648" s="119"/>
      <c r="F648" s="119"/>
      <c r="G648" s="119"/>
      <c r="H648" s="119"/>
      <c r="I648" s="119"/>
      <c r="J648" s="119"/>
      <c r="K648" s="118"/>
      <c r="L648" s="118"/>
      <c r="M648" s="117"/>
      <c r="N648" s="132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  <c r="AF648" s="133"/>
      <c r="AG648" s="133"/>
      <c r="AH648" s="133"/>
      <c r="AI648" s="133"/>
      <c r="AJ648" s="133"/>
      <c r="AK648" s="133"/>
      <c r="AL648" s="133"/>
      <c r="AM648" s="133"/>
      <c r="AN648" s="133"/>
      <c r="AO648" s="133"/>
      <c r="AP648" s="133"/>
      <c r="AQ648" s="133"/>
      <c r="AR648" s="133"/>
      <c r="AS648" s="133"/>
      <c r="AT648" s="133"/>
      <c r="AU648" s="133"/>
      <c r="AV648" s="133"/>
      <c r="AW648" s="133"/>
      <c r="AX648" s="133"/>
      <c r="AY648" s="133"/>
      <c r="AZ648" s="133"/>
    </row>
    <row r="649" spans="2:52" s="116" customFormat="1" x14ac:dyDescent="0.2">
      <c r="B649" s="119"/>
      <c r="C649" s="119"/>
      <c r="D649" s="119"/>
      <c r="E649" s="119"/>
      <c r="F649" s="119"/>
      <c r="G649" s="119"/>
      <c r="H649" s="119"/>
      <c r="I649" s="119"/>
      <c r="J649" s="119"/>
      <c r="K649" s="118"/>
      <c r="L649" s="118"/>
      <c r="M649" s="118"/>
      <c r="N649" s="132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  <c r="AF649" s="133"/>
      <c r="AG649" s="133"/>
      <c r="AH649" s="133"/>
      <c r="AI649" s="133"/>
      <c r="AJ649" s="133"/>
      <c r="AK649" s="133"/>
      <c r="AL649" s="133"/>
      <c r="AM649" s="133"/>
      <c r="AN649" s="133"/>
      <c r="AO649" s="133"/>
      <c r="AP649" s="133"/>
      <c r="AQ649" s="133"/>
      <c r="AR649" s="133"/>
      <c r="AS649" s="133"/>
      <c r="AT649" s="133"/>
      <c r="AU649" s="133"/>
      <c r="AV649" s="133"/>
      <c r="AW649" s="133"/>
      <c r="AX649" s="133"/>
      <c r="AY649" s="133"/>
      <c r="AZ649" s="133"/>
    </row>
    <row r="650" spans="2:52" s="116" customFormat="1" x14ac:dyDescent="0.2">
      <c r="B650" s="119"/>
      <c r="C650" s="119"/>
      <c r="D650" s="119"/>
      <c r="E650" s="119"/>
      <c r="F650" s="119"/>
      <c r="G650" s="119"/>
      <c r="H650" s="119"/>
      <c r="I650" s="119"/>
      <c r="J650" s="119"/>
      <c r="K650" s="118"/>
      <c r="L650" s="118"/>
      <c r="M650" s="118"/>
      <c r="N650" s="132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  <c r="AF650" s="133"/>
      <c r="AG650" s="133"/>
      <c r="AH650" s="133"/>
      <c r="AI650" s="133"/>
      <c r="AJ650" s="133"/>
      <c r="AK650" s="133"/>
      <c r="AL650" s="133"/>
      <c r="AM650" s="133"/>
      <c r="AN650" s="133"/>
      <c r="AO650" s="133"/>
      <c r="AP650" s="133"/>
      <c r="AQ650" s="133"/>
      <c r="AR650" s="133"/>
      <c r="AS650" s="133"/>
      <c r="AT650" s="133"/>
      <c r="AU650" s="133"/>
      <c r="AV650" s="133"/>
      <c r="AW650" s="133"/>
      <c r="AX650" s="133"/>
      <c r="AY650" s="133"/>
      <c r="AZ650" s="133"/>
    </row>
    <row r="651" spans="2:52" s="116" customFormat="1" x14ac:dyDescent="0.2">
      <c r="B651" s="119"/>
      <c r="C651" s="119"/>
      <c r="D651" s="119"/>
      <c r="E651" s="119"/>
      <c r="F651" s="119"/>
      <c r="G651" s="119"/>
      <c r="H651" s="119"/>
      <c r="I651" s="119"/>
      <c r="J651" s="119"/>
      <c r="K651" s="118"/>
      <c r="L651" s="118"/>
      <c r="M651" s="118"/>
      <c r="N651" s="132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  <c r="AF651" s="133"/>
      <c r="AG651" s="133"/>
      <c r="AH651" s="133"/>
      <c r="AI651" s="133"/>
      <c r="AJ651" s="133"/>
      <c r="AK651" s="133"/>
      <c r="AL651" s="133"/>
      <c r="AM651" s="133"/>
      <c r="AN651" s="133"/>
      <c r="AO651" s="133"/>
      <c r="AP651" s="133"/>
      <c r="AQ651" s="133"/>
      <c r="AR651" s="133"/>
      <c r="AS651" s="133"/>
      <c r="AT651" s="133"/>
      <c r="AU651" s="133"/>
      <c r="AV651" s="133"/>
      <c r="AW651" s="133"/>
      <c r="AX651" s="133"/>
      <c r="AY651" s="133"/>
      <c r="AZ651" s="133"/>
    </row>
    <row r="652" spans="2:52" s="116" customFormat="1" x14ac:dyDescent="0.2">
      <c r="B652" s="119"/>
      <c r="C652" s="119"/>
      <c r="D652" s="119"/>
      <c r="E652" s="119"/>
      <c r="F652" s="119"/>
      <c r="G652" s="119"/>
      <c r="H652" s="119"/>
      <c r="I652" s="119"/>
      <c r="J652" s="119"/>
      <c r="K652" s="118"/>
      <c r="L652" s="118"/>
      <c r="M652" s="118"/>
      <c r="N652" s="132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  <c r="AF652" s="133"/>
      <c r="AG652" s="133"/>
      <c r="AH652" s="133"/>
      <c r="AI652" s="133"/>
      <c r="AJ652" s="133"/>
      <c r="AK652" s="133"/>
      <c r="AL652" s="133"/>
      <c r="AM652" s="133"/>
      <c r="AN652" s="133"/>
      <c r="AO652" s="133"/>
      <c r="AP652" s="133"/>
      <c r="AQ652" s="133"/>
      <c r="AR652" s="133"/>
      <c r="AS652" s="133"/>
      <c r="AT652" s="133"/>
      <c r="AU652" s="133"/>
      <c r="AV652" s="133"/>
      <c r="AW652" s="133"/>
      <c r="AX652" s="133"/>
      <c r="AY652" s="133"/>
      <c r="AZ652" s="133"/>
    </row>
    <row r="653" spans="2:52" s="116" customFormat="1" x14ac:dyDescent="0.2">
      <c r="B653" s="119"/>
      <c r="C653" s="119"/>
      <c r="D653" s="119"/>
      <c r="E653" s="119"/>
      <c r="F653" s="119"/>
      <c r="G653" s="119"/>
      <c r="H653" s="119"/>
      <c r="I653" s="119"/>
      <c r="J653" s="119"/>
      <c r="K653" s="118"/>
      <c r="L653" s="118"/>
      <c r="M653" s="118"/>
      <c r="N653" s="132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  <c r="AF653" s="133"/>
      <c r="AG653" s="133"/>
      <c r="AH653" s="133"/>
      <c r="AI653" s="133"/>
      <c r="AJ653" s="133"/>
      <c r="AK653" s="133"/>
      <c r="AL653" s="133"/>
      <c r="AM653" s="133"/>
      <c r="AN653" s="133"/>
      <c r="AO653" s="133"/>
      <c r="AP653" s="133"/>
      <c r="AQ653" s="133"/>
      <c r="AR653" s="133"/>
      <c r="AS653" s="133"/>
      <c r="AT653" s="133"/>
      <c r="AU653" s="133"/>
      <c r="AV653" s="133"/>
      <c r="AW653" s="133"/>
      <c r="AX653" s="133"/>
      <c r="AY653" s="133"/>
      <c r="AZ653" s="133"/>
    </row>
    <row r="654" spans="2:52" s="116" customFormat="1" x14ac:dyDescent="0.2">
      <c r="B654" s="119"/>
      <c r="C654" s="119"/>
      <c r="D654" s="119"/>
      <c r="E654" s="119"/>
      <c r="F654" s="119"/>
      <c r="G654" s="119"/>
      <c r="H654" s="119"/>
      <c r="I654" s="119"/>
      <c r="J654" s="119"/>
      <c r="K654" s="118"/>
      <c r="L654" s="118"/>
      <c r="M654" s="118"/>
      <c r="N654" s="132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  <c r="AF654" s="133"/>
      <c r="AG654" s="133"/>
      <c r="AH654" s="133"/>
      <c r="AI654" s="133"/>
      <c r="AJ654" s="133"/>
      <c r="AK654" s="133"/>
      <c r="AL654" s="133"/>
      <c r="AM654" s="133"/>
      <c r="AN654" s="133"/>
      <c r="AO654" s="133"/>
      <c r="AP654" s="133"/>
      <c r="AQ654" s="133"/>
      <c r="AR654" s="133"/>
      <c r="AS654" s="133"/>
      <c r="AT654" s="133"/>
      <c r="AU654" s="133"/>
      <c r="AV654" s="133"/>
      <c r="AW654" s="133"/>
      <c r="AX654" s="133"/>
      <c r="AY654" s="133"/>
      <c r="AZ654" s="133"/>
    </row>
    <row r="655" spans="2:52" s="116" customFormat="1" x14ac:dyDescent="0.2">
      <c r="B655" s="119"/>
      <c r="C655" s="119"/>
      <c r="D655" s="119"/>
      <c r="E655" s="119"/>
      <c r="F655" s="119"/>
      <c r="G655" s="119"/>
      <c r="H655" s="119"/>
      <c r="I655" s="119"/>
      <c r="J655" s="119"/>
      <c r="K655" s="118"/>
      <c r="L655" s="118"/>
      <c r="M655" s="118"/>
      <c r="N655" s="132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  <c r="AF655" s="133"/>
      <c r="AG655" s="133"/>
      <c r="AH655" s="133"/>
      <c r="AI655" s="133"/>
      <c r="AJ655" s="133"/>
      <c r="AK655" s="133"/>
      <c r="AL655" s="133"/>
      <c r="AM655" s="133"/>
      <c r="AN655" s="133"/>
      <c r="AO655" s="133"/>
      <c r="AP655" s="133"/>
      <c r="AQ655" s="133"/>
      <c r="AR655" s="133"/>
      <c r="AS655" s="133"/>
      <c r="AT655" s="133"/>
      <c r="AU655" s="133"/>
      <c r="AV655" s="133"/>
      <c r="AW655" s="133"/>
      <c r="AX655" s="133"/>
      <c r="AY655" s="133"/>
      <c r="AZ655" s="133"/>
    </row>
    <row r="656" spans="2:52" s="116" customFormat="1" x14ac:dyDescent="0.2">
      <c r="B656" s="119"/>
      <c r="C656" s="119"/>
      <c r="D656" s="119"/>
      <c r="E656" s="119"/>
      <c r="F656" s="119"/>
      <c r="G656" s="119"/>
      <c r="H656" s="119"/>
      <c r="I656" s="119"/>
      <c r="J656" s="119"/>
      <c r="K656" s="118"/>
      <c r="L656" s="118"/>
      <c r="M656" s="118"/>
      <c r="N656" s="132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  <c r="AF656" s="133"/>
      <c r="AG656" s="133"/>
      <c r="AH656" s="133"/>
      <c r="AI656" s="133"/>
      <c r="AJ656" s="133"/>
      <c r="AK656" s="133"/>
      <c r="AL656" s="133"/>
      <c r="AM656" s="133"/>
      <c r="AN656" s="133"/>
      <c r="AO656" s="133"/>
      <c r="AP656" s="133"/>
      <c r="AQ656" s="133"/>
      <c r="AR656" s="133"/>
      <c r="AS656" s="133"/>
      <c r="AT656" s="133"/>
      <c r="AU656" s="133"/>
      <c r="AV656" s="133"/>
      <c r="AW656" s="133"/>
      <c r="AX656" s="133"/>
      <c r="AY656" s="133"/>
      <c r="AZ656" s="133"/>
    </row>
    <row r="657" spans="2:52" s="116" customFormat="1" x14ac:dyDescent="0.2">
      <c r="B657" s="119"/>
      <c r="C657" s="119"/>
      <c r="D657" s="119"/>
      <c r="E657" s="119"/>
      <c r="F657" s="119"/>
      <c r="G657" s="119"/>
      <c r="H657" s="119"/>
      <c r="I657" s="119"/>
      <c r="J657" s="119"/>
      <c r="K657" s="118"/>
      <c r="L657" s="118"/>
      <c r="M657" s="118"/>
      <c r="N657" s="132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  <c r="AF657" s="133"/>
      <c r="AG657" s="133"/>
      <c r="AH657" s="133"/>
      <c r="AI657" s="133"/>
      <c r="AJ657" s="133"/>
      <c r="AK657" s="133"/>
      <c r="AL657" s="133"/>
      <c r="AM657" s="133"/>
      <c r="AN657" s="133"/>
      <c r="AO657" s="133"/>
      <c r="AP657" s="133"/>
      <c r="AQ657" s="133"/>
      <c r="AR657" s="133"/>
      <c r="AS657" s="133"/>
      <c r="AT657" s="133"/>
      <c r="AU657" s="133"/>
      <c r="AV657" s="133"/>
      <c r="AW657" s="133"/>
      <c r="AX657" s="133"/>
      <c r="AY657" s="133"/>
      <c r="AZ657" s="133"/>
    </row>
    <row r="658" spans="2:52" s="116" customFormat="1" x14ac:dyDescent="0.2">
      <c r="B658" s="119"/>
      <c r="C658" s="119"/>
      <c r="D658" s="119"/>
      <c r="E658" s="119"/>
      <c r="F658" s="119"/>
      <c r="G658" s="119"/>
      <c r="H658" s="119"/>
      <c r="I658" s="119"/>
      <c r="J658" s="119"/>
      <c r="K658" s="118"/>
      <c r="L658" s="118"/>
      <c r="M658" s="118"/>
      <c r="N658" s="132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  <c r="AF658" s="133"/>
      <c r="AG658" s="133"/>
      <c r="AH658" s="133"/>
      <c r="AI658" s="133"/>
      <c r="AJ658" s="133"/>
      <c r="AK658" s="133"/>
      <c r="AL658" s="133"/>
      <c r="AM658" s="133"/>
      <c r="AN658" s="133"/>
      <c r="AO658" s="133"/>
      <c r="AP658" s="133"/>
      <c r="AQ658" s="133"/>
      <c r="AR658" s="133"/>
      <c r="AS658" s="133"/>
      <c r="AT658" s="133"/>
      <c r="AU658" s="133"/>
      <c r="AV658" s="133"/>
      <c r="AW658" s="133"/>
      <c r="AX658" s="133"/>
      <c r="AY658" s="133"/>
      <c r="AZ658" s="133"/>
    </row>
    <row r="659" spans="2:52" s="116" customFormat="1" x14ac:dyDescent="0.2">
      <c r="B659" s="119"/>
      <c r="C659" s="119"/>
      <c r="D659" s="119"/>
      <c r="E659" s="119"/>
      <c r="F659" s="119"/>
      <c r="G659" s="119"/>
      <c r="H659" s="119"/>
      <c r="I659" s="119"/>
      <c r="J659" s="119"/>
      <c r="K659" s="118"/>
      <c r="L659" s="118"/>
      <c r="M659" s="118"/>
      <c r="N659" s="132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  <c r="AF659" s="133"/>
      <c r="AG659" s="133"/>
      <c r="AH659" s="133"/>
      <c r="AI659" s="133"/>
      <c r="AJ659" s="133"/>
      <c r="AK659" s="133"/>
      <c r="AL659" s="133"/>
      <c r="AM659" s="133"/>
      <c r="AN659" s="133"/>
      <c r="AO659" s="133"/>
      <c r="AP659" s="133"/>
      <c r="AQ659" s="133"/>
      <c r="AR659" s="133"/>
      <c r="AS659" s="133"/>
      <c r="AT659" s="133"/>
      <c r="AU659" s="133"/>
      <c r="AV659" s="133"/>
      <c r="AW659" s="133"/>
      <c r="AX659" s="133"/>
      <c r="AY659" s="133"/>
      <c r="AZ659" s="133"/>
    </row>
    <row r="660" spans="2:52" s="116" customFormat="1" x14ac:dyDescent="0.2">
      <c r="B660" s="119"/>
      <c r="C660" s="119"/>
      <c r="D660" s="119"/>
      <c r="E660" s="119"/>
      <c r="F660" s="119"/>
      <c r="G660" s="119"/>
      <c r="H660" s="119"/>
      <c r="I660" s="119"/>
      <c r="J660" s="119"/>
      <c r="K660" s="118"/>
      <c r="L660" s="118"/>
      <c r="M660" s="118"/>
      <c r="N660" s="132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  <c r="AF660" s="133"/>
      <c r="AG660" s="133"/>
      <c r="AH660" s="133"/>
      <c r="AI660" s="133"/>
      <c r="AJ660" s="133"/>
      <c r="AK660" s="133"/>
      <c r="AL660" s="133"/>
      <c r="AM660" s="133"/>
      <c r="AN660" s="133"/>
      <c r="AO660" s="133"/>
      <c r="AP660" s="133"/>
      <c r="AQ660" s="133"/>
      <c r="AR660" s="133"/>
      <c r="AS660" s="133"/>
      <c r="AT660" s="133"/>
      <c r="AU660" s="133"/>
      <c r="AV660" s="133"/>
      <c r="AW660" s="133"/>
      <c r="AX660" s="133"/>
      <c r="AY660" s="133"/>
      <c r="AZ660" s="133"/>
    </row>
    <row r="661" spans="2:52" s="116" customFormat="1" x14ac:dyDescent="0.2">
      <c r="B661" s="119"/>
      <c r="C661" s="119"/>
      <c r="D661" s="119"/>
      <c r="E661" s="119"/>
      <c r="F661" s="119"/>
      <c r="G661" s="119"/>
      <c r="H661" s="119"/>
      <c r="I661" s="119"/>
      <c r="J661" s="119"/>
      <c r="K661" s="118"/>
      <c r="L661" s="118"/>
      <c r="M661" s="118"/>
      <c r="N661" s="132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  <c r="AF661" s="133"/>
      <c r="AG661" s="133"/>
      <c r="AH661" s="133"/>
      <c r="AI661" s="133"/>
      <c r="AJ661" s="133"/>
      <c r="AK661" s="133"/>
      <c r="AL661" s="133"/>
      <c r="AM661" s="133"/>
      <c r="AN661" s="133"/>
      <c r="AO661" s="133"/>
      <c r="AP661" s="133"/>
      <c r="AQ661" s="133"/>
      <c r="AR661" s="133"/>
      <c r="AS661" s="133"/>
      <c r="AT661" s="133"/>
      <c r="AU661" s="133"/>
      <c r="AV661" s="133"/>
      <c r="AW661" s="133"/>
      <c r="AX661" s="133"/>
      <c r="AY661" s="133"/>
      <c r="AZ661" s="133"/>
    </row>
    <row r="662" spans="2:52" s="116" customFormat="1" x14ac:dyDescent="0.2">
      <c r="B662" s="119"/>
      <c r="C662" s="119"/>
      <c r="D662" s="119"/>
      <c r="E662" s="119"/>
      <c r="F662" s="119"/>
      <c r="G662" s="119"/>
      <c r="H662" s="119"/>
      <c r="I662" s="119"/>
      <c r="J662" s="119"/>
      <c r="K662" s="118"/>
      <c r="L662" s="118"/>
      <c r="M662" s="118"/>
      <c r="N662" s="132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  <c r="AF662" s="133"/>
      <c r="AG662" s="133"/>
      <c r="AH662" s="133"/>
      <c r="AI662" s="133"/>
      <c r="AJ662" s="133"/>
      <c r="AK662" s="133"/>
      <c r="AL662" s="133"/>
      <c r="AM662" s="133"/>
      <c r="AN662" s="133"/>
      <c r="AO662" s="133"/>
      <c r="AP662" s="133"/>
      <c r="AQ662" s="133"/>
      <c r="AR662" s="133"/>
      <c r="AS662" s="133"/>
      <c r="AT662" s="133"/>
      <c r="AU662" s="133"/>
      <c r="AV662" s="133"/>
      <c r="AW662" s="133"/>
      <c r="AX662" s="133"/>
      <c r="AY662" s="133"/>
      <c r="AZ662" s="133"/>
    </row>
    <row r="663" spans="2:52" s="116" customFormat="1" x14ac:dyDescent="0.2">
      <c r="B663" s="119"/>
      <c r="C663" s="119"/>
      <c r="D663" s="119"/>
      <c r="E663" s="119"/>
      <c r="F663" s="119"/>
      <c r="G663" s="119"/>
      <c r="H663" s="119"/>
      <c r="I663" s="119"/>
      <c r="J663" s="119"/>
      <c r="K663" s="118"/>
      <c r="L663" s="118"/>
      <c r="M663" s="118"/>
      <c r="N663" s="132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  <c r="AF663" s="133"/>
      <c r="AG663" s="133"/>
      <c r="AH663" s="133"/>
      <c r="AI663" s="133"/>
      <c r="AJ663" s="133"/>
      <c r="AK663" s="133"/>
      <c r="AL663" s="133"/>
      <c r="AM663" s="133"/>
      <c r="AN663" s="133"/>
      <c r="AO663" s="133"/>
      <c r="AP663" s="133"/>
      <c r="AQ663" s="133"/>
      <c r="AR663" s="133"/>
      <c r="AS663" s="133"/>
      <c r="AT663" s="133"/>
      <c r="AU663" s="133"/>
      <c r="AV663" s="133"/>
      <c r="AW663" s="133"/>
      <c r="AX663" s="133"/>
      <c r="AY663" s="133"/>
      <c r="AZ663" s="133"/>
    </row>
    <row r="664" spans="2:52" s="116" customFormat="1" x14ac:dyDescent="0.2">
      <c r="B664" s="119"/>
      <c r="C664" s="119"/>
      <c r="D664" s="119"/>
      <c r="E664" s="119"/>
      <c r="F664" s="119"/>
      <c r="G664" s="119"/>
      <c r="H664" s="119"/>
      <c r="I664" s="119"/>
      <c r="J664" s="119"/>
      <c r="K664" s="118"/>
      <c r="L664" s="118"/>
      <c r="M664" s="118"/>
      <c r="N664" s="132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  <c r="AF664" s="133"/>
      <c r="AG664" s="133"/>
      <c r="AH664" s="133"/>
      <c r="AI664" s="133"/>
      <c r="AJ664" s="133"/>
      <c r="AK664" s="133"/>
      <c r="AL664" s="133"/>
      <c r="AM664" s="133"/>
      <c r="AN664" s="133"/>
      <c r="AO664" s="133"/>
      <c r="AP664" s="133"/>
      <c r="AQ664" s="133"/>
      <c r="AR664" s="133"/>
      <c r="AS664" s="133"/>
      <c r="AT664" s="133"/>
      <c r="AU664" s="133"/>
      <c r="AV664" s="133"/>
      <c r="AW664" s="133"/>
      <c r="AX664" s="133"/>
      <c r="AY664" s="133"/>
      <c r="AZ664" s="133"/>
    </row>
    <row r="665" spans="2:52" s="116" customFormat="1" x14ac:dyDescent="0.2">
      <c r="B665" s="119"/>
      <c r="C665" s="119"/>
      <c r="D665" s="119"/>
      <c r="E665" s="119"/>
      <c r="F665" s="119"/>
      <c r="G665" s="119"/>
      <c r="H665" s="119"/>
      <c r="I665" s="119"/>
      <c r="J665" s="119"/>
      <c r="K665" s="118"/>
      <c r="L665" s="118"/>
      <c r="M665" s="118"/>
      <c r="N665" s="132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  <c r="AF665" s="133"/>
      <c r="AG665" s="133"/>
      <c r="AH665" s="133"/>
      <c r="AI665" s="133"/>
      <c r="AJ665" s="133"/>
      <c r="AK665" s="133"/>
      <c r="AL665" s="133"/>
      <c r="AM665" s="133"/>
      <c r="AN665" s="133"/>
      <c r="AO665" s="133"/>
      <c r="AP665" s="133"/>
      <c r="AQ665" s="133"/>
      <c r="AR665" s="133"/>
      <c r="AS665" s="133"/>
      <c r="AT665" s="133"/>
      <c r="AU665" s="133"/>
      <c r="AV665" s="133"/>
      <c r="AW665" s="133"/>
      <c r="AX665" s="133"/>
      <c r="AY665" s="133"/>
      <c r="AZ665" s="133"/>
    </row>
    <row r="666" spans="2:52" s="116" customFormat="1" x14ac:dyDescent="0.2">
      <c r="B666" s="119"/>
      <c r="C666" s="119"/>
      <c r="D666" s="119"/>
      <c r="E666" s="119"/>
      <c r="F666" s="119"/>
      <c r="G666" s="119"/>
      <c r="H666" s="119"/>
      <c r="I666" s="119"/>
      <c r="J666" s="119"/>
      <c r="K666" s="118"/>
      <c r="L666" s="118"/>
      <c r="M666" s="118"/>
      <c r="N666" s="132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  <c r="AF666" s="133"/>
      <c r="AG666" s="133"/>
      <c r="AH666" s="133"/>
      <c r="AI666" s="133"/>
      <c r="AJ666" s="133"/>
      <c r="AK666" s="133"/>
      <c r="AL666" s="133"/>
      <c r="AM666" s="133"/>
      <c r="AN666" s="133"/>
      <c r="AO666" s="133"/>
      <c r="AP666" s="133"/>
      <c r="AQ666" s="133"/>
      <c r="AR666" s="133"/>
      <c r="AS666" s="133"/>
      <c r="AT666" s="133"/>
      <c r="AU666" s="133"/>
      <c r="AV666" s="133"/>
      <c r="AW666" s="133"/>
      <c r="AX666" s="133"/>
      <c r="AY666" s="133"/>
      <c r="AZ666" s="133"/>
    </row>
    <row r="667" spans="2:52" s="116" customFormat="1" x14ac:dyDescent="0.2">
      <c r="B667" s="119"/>
      <c r="C667" s="119"/>
      <c r="D667" s="119"/>
      <c r="E667" s="119"/>
      <c r="F667" s="119"/>
      <c r="G667" s="119"/>
      <c r="H667" s="119"/>
      <c r="I667" s="119"/>
      <c r="J667" s="119"/>
      <c r="K667" s="118"/>
      <c r="L667" s="118"/>
      <c r="M667" s="118"/>
      <c r="N667" s="132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  <c r="AF667" s="133"/>
      <c r="AG667" s="133"/>
      <c r="AH667" s="133"/>
      <c r="AI667" s="133"/>
      <c r="AJ667" s="133"/>
      <c r="AK667" s="133"/>
      <c r="AL667" s="133"/>
      <c r="AM667" s="133"/>
      <c r="AN667" s="133"/>
      <c r="AO667" s="133"/>
      <c r="AP667" s="133"/>
      <c r="AQ667" s="133"/>
      <c r="AR667" s="133"/>
      <c r="AS667" s="133"/>
      <c r="AT667" s="133"/>
      <c r="AU667" s="133"/>
      <c r="AV667" s="133"/>
      <c r="AW667" s="133"/>
      <c r="AX667" s="133"/>
      <c r="AY667" s="133"/>
      <c r="AZ667" s="133"/>
    </row>
    <row r="668" spans="2:52" s="116" customFormat="1" x14ac:dyDescent="0.2">
      <c r="B668" s="119"/>
      <c r="C668" s="119"/>
      <c r="D668" s="119"/>
      <c r="E668" s="119"/>
      <c r="F668" s="119"/>
      <c r="G668" s="119"/>
      <c r="H668" s="119"/>
      <c r="I668" s="119"/>
      <c r="J668" s="119"/>
      <c r="K668" s="118"/>
      <c r="L668" s="118"/>
      <c r="M668" s="118"/>
      <c r="N668" s="132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  <c r="AF668" s="133"/>
      <c r="AG668" s="133"/>
      <c r="AH668" s="133"/>
      <c r="AI668" s="133"/>
      <c r="AJ668" s="133"/>
      <c r="AK668" s="133"/>
      <c r="AL668" s="133"/>
      <c r="AM668" s="133"/>
      <c r="AN668" s="133"/>
      <c r="AO668" s="133"/>
      <c r="AP668" s="133"/>
      <c r="AQ668" s="133"/>
      <c r="AR668" s="133"/>
      <c r="AS668" s="133"/>
      <c r="AT668" s="133"/>
      <c r="AU668" s="133"/>
      <c r="AV668" s="133"/>
      <c r="AW668" s="133"/>
      <c r="AX668" s="133"/>
      <c r="AY668" s="133"/>
      <c r="AZ668" s="133"/>
    </row>
    <row r="669" spans="2:52" s="116" customFormat="1" x14ac:dyDescent="0.2">
      <c r="B669" s="119"/>
      <c r="C669" s="119"/>
      <c r="D669" s="119"/>
      <c r="E669" s="119"/>
      <c r="F669" s="119"/>
      <c r="G669" s="119"/>
      <c r="H669" s="119"/>
      <c r="I669" s="119"/>
      <c r="J669" s="119"/>
      <c r="K669" s="118"/>
      <c r="L669" s="118"/>
      <c r="M669" s="118"/>
      <c r="N669" s="132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  <c r="AF669" s="133"/>
      <c r="AG669" s="133"/>
      <c r="AH669" s="133"/>
      <c r="AI669" s="133"/>
      <c r="AJ669" s="133"/>
      <c r="AK669" s="133"/>
      <c r="AL669" s="133"/>
      <c r="AM669" s="133"/>
      <c r="AN669" s="133"/>
      <c r="AO669" s="133"/>
      <c r="AP669" s="133"/>
      <c r="AQ669" s="133"/>
      <c r="AR669" s="133"/>
      <c r="AS669" s="133"/>
      <c r="AT669" s="133"/>
      <c r="AU669" s="133"/>
      <c r="AV669" s="133"/>
      <c r="AW669" s="133"/>
      <c r="AX669" s="133"/>
      <c r="AY669" s="133"/>
      <c r="AZ669" s="133"/>
    </row>
    <row r="670" spans="2:52" s="116" customFormat="1" x14ac:dyDescent="0.2">
      <c r="B670" s="119"/>
      <c r="C670" s="119"/>
      <c r="D670" s="119"/>
      <c r="E670" s="119"/>
      <c r="F670" s="119"/>
      <c r="G670" s="119"/>
      <c r="H670" s="119"/>
      <c r="I670" s="119"/>
      <c r="J670" s="119"/>
      <c r="K670" s="118"/>
      <c r="L670" s="118"/>
      <c r="M670" s="118"/>
      <c r="N670" s="132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  <c r="AF670" s="133"/>
      <c r="AG670" s="133"/>
      <c r="AH670" s="133"/>
      <c r="AI670" s="133"/>
      <c r="AJ670" s="133"/>
      <c r="AK670" s="133"/>
      <c r="AL670" s="133"/>
      <c r="AM670" s="133"/>
      <c r="AN670" s="133"/>
      <c r="AO670" s="133"/>
      <c r="AP670" s="133"/>
      <c r="AQ670" s="133"/>
      <c r="AR670" s="133"/>
      <c r="AS670" s="133"/>
      <c r="AT670" s="133"/>
      <c r="AU670" s="133"/>
      <c r="AV670" s="133"/>
      <c r="AW670" s="133"/>
      <c r="AX670" s="133"/>
      <c r="AY670" s="133"/>
      <c r="AZ670" s="133"/>
    </row>
    <row r="671" spans="2:52" s="116" customFormat="1" x14ac:dyDescent="0.2">
      <c r="B671" s="119"/>
      <c r="C671" s="119"/>
      <c r="D671" s="119"/>
      <c r="E671" s="119"/>
      <c r="F671" s="119"/>
      <c r="G671" s="119"/>
      <c r="H671" s="119"/>
      <c r="I671" s="119"/>
      <c r="J671" s="119"/>
      <c r="K671" s="118"/>
      <c r="L671" s="118"/>
      <c r="M671" s="118"/>
      <c r="N671" s="132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  <c r="AF671" s="133"/>
      <c r="AG671" s="133"/>
      <c r="AH671" s="133"/>
      <c r="AI671" s="133"/>
      <c r="AJ671" s="133"/>
      <c r="AK671" s="133"/>
      <c r="AL671" s="133"/>
      <c r="AM671" s="133"/>
      <c r="AN671" s="133"/>
      <c r="AO671" s="133"/>
      <c r="AP671" s="133"/>
      <c r="AQ671" s="133"/>
      <c r="AR671" s="133"/>
      <c r="AS671" s="133"/>
      <c r="AT671" s="133"/>
      <c r="AU671" s="133"/>
      <c r="AV671" s="133"/>
      <c r="AW671" s="133"/>
      <c r="AX671" s="133"/>
      <c r="AY671" s="133"/>
      <c r="AZ671" s="133"/>
    </row>
    <row r="672" spans="2:52" s="116" customFormat="1" x14ac:dyDescent="0.2">
      <c r="B672" s="119"/>
      <c r="C672" s="119"/>
      <c r="D672" s="119"/>
      <c r="E672" s="119"/>
      <c r="F672" s="119"/>
      <c r="G672" s="119"/>
      <c r="H672" s="119"/>
      <c r="I672" s="119"/>
      <c r="J672" s="119"/>
      <c r="K672" s="118"/>
      <c r="L672" s="118"/>
      <c r="M672" s="118"/>
      <c r="N672" s="132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  <c r="AF672" s="133"/>
      <c r="AG672" s="133"/>
      <c r="AH672" s="133"/>
      <c r="AI672" s="133"/>
      <c r="AJ672" s="133"/>
      <c r="AK672" s="133"/>
      <c r="AL672" s="133"/>
      <c r="AM672" s="133"/>
      <c r="AN672" s="133"/>
      <c r="AO672" s="133"/>
      <c r="AP672" s="133"/>
      <c r="AQ672" s="133"/>
      <c r="AR672" s="133"/>
      <c r="AS672" s="133"/>
      <c r="AT672" s="133"/>
      <c r="AU672" s="133"/>
      <c r="AV672" s="133"/>
      <c r="AW672" s="133"/>
      <c r="AX672" s="133"/>
      <c r="AY672" s="133"/>
      <c r="AZ672" s="133"/>
    </row>
    <row r="673" spans="2:52" s="116" customFormat="1" x14ac:dyDescent="0.2">
      <c r="B673" s="119"/>
      <c r="C673" s="119"/>
      <c r="D673" s="119"/>
      <c r="E673" s="119"/>
      <c r="F673" s="119"/>
      <c r="G673" s="119"/>
      <c r="H673" s="119"/>
      <c r="I673" s="119"/>
      <c r="J673" s="119"/>
      <c r="K673" s="118"/>
      <c r="L673" s="118"/>
      <c r="M673" s="118"/>
      <c r="N673" s="132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  <c r="AF673" s="133"/>
      <c r="AG673" s="133"/>
      <c r="AH673" s="133"/>
      <c r="AI673" s="133"/>
      <c r="AJ673" s="133"/>
      <c r="AK673" s="133"/>
      <c r="AL673" s="133"/>
      <c r="AM673" s="133"/>
      <c r="AN673" s="133"/>
      <c r="AO673" s="133"/>
      <c r="AP673" s="133"/>
      <c r="AQ673" s="133"/>
      <c r="AR673" s="133"/>
      <c r="AS673" s="133"/>
      <c r="AT673" s="133"/>
      <c r="AU673" s="133"/>
      <c r="AV673" s="133"/>
      <c r="AW673" s="133"/>
      <c r="AX673" s="133"/>
      <c r="AY673" s="133"/>
      <c r="AZ673" s="133"/>
    </row>
    <row r="674" spans="2:52" s="116" customFormat="1" x14ac:dyDescent="0.2">
      <c r="B674" s="119"/>
      <c r="C674" s="119"/>
      <c r="D674" s="119"/>
      <c r="E674" s="119"/>
      <c r="F674" s="119"/>
      <c r="G674" s="119"/>
      <c r="H674" s="119"/>
      <c r="I674" s="119"/>
      <c r="J674" s="119"/>
      <c r="K674" s="118"/>
      <c r="L674" s="118"/>
      <c r="M674" s="118"/>
      <c r="N674" s="132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  <c r="AF674" s="133"/>
      <c r="AG674" s="133"/>
      <c r="AH674" s="133"/>
      <c r="AI674" s="133"/>
      <c r="AJ674" s="133"/>
      <c r="AK674" s="133"/>
      <c r="AL674" s="133"/>
      <c r="AM674" s="133"/>
      <c r="AN674" s="133"/>
      <c r="AO674" s="133"/>
      <c r="AP674" s="133"/>
      <c r="AQ674" s="133"/>
      <c r="AR674" s="133"/>
      <c r="AS674" s="133"/>
      <c r="AT674" s="133"/>
      <c r="AU674" s="133"/>
      <c r="AV674" s="133"/>
      <c r="AW674" s="133"/>
      <c r="AX674" s="133"/>
      <c r="AY674" s="133"/>
      <c r="AZ674" s="133"/>
    </row>
    <row r="675" spans="2:52" s="116" customFormat="1" x14ac:dyDescent="0.2">
      <c r="B675" s="119"/>
      <c r="C675" s="119"/>
      <c r="D675" s="119"/>
      <c r="E675" s="119"/>
      <c r="F675" s="119"/>
      <c r="G675" s="119"/>
      <c r="H675" s="119"/>
      <c r="I675" s="119"/>
      <c r="J675" s="119"/>
      <c r="K675" s="118"/>
      <c r="L675" s="118"/>
      <c r="M675" s="118"/>
      <c r="N675" s="132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  <c r="AF675" s="133"/>
      <c r="AG675" s="133"/>
      <c r="AH675" s="133"/>
      <c r="AI675" s="133"/>
      <c r="AJ675" s="133"/>
      <c r="AK675" s="133"/>
      <c r="AL675" s="133"/>
      <c r="AM675" s="133"/>
      <c r="AN675" s="133"/>
      <c r="AO675" s="133"/>
      <c r="AP675" s="133"/>
      <c r="AQ675" s="133"/>
      <c r="AR675" s="133"/>
      <c r="AS675" s="133"/>
      <c r="AT675" s="133"/>
      <c r="AU675" s="133"/>
      <c r="AV675" s="133"/>
      <c r="AW675" s="133"/>
      <c r="AX675" s="133"/>
      <c r="AY675" s="133"/>
      <c r="AZ675" s="133"/>
    </row>
    <row r="676" spans="2:52" s="116" customFormat="1" x14ac:dyDescent="0.2">
      <c r="B676" s="119"/>
      <c r="C676" s="119"/>
      <c r="D676" s="119"/>
      <c r="E676" s="119"/>
      <c r="F676" s="119"/>
      <c r="G676" s="119"/>
      <c r="H676" s="119"/>
      <c r="I676" s="119"/>
      <c r="J676" s="119"/>
      <c r="K676" s="118"/>
      <c r="L676" s="118"/>
      <c r="M676" s="118"/>
      <c r="N676" s="132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  <c r="AF676" s="133"/>
      <c r="AG676" s="133"/>
      <c r="AH676" s="133"/>
      <c r="AI676" s="133"/>
      <c r="AJ676" s="133"/>
      <c r="AK676" s="133"/>
      <c r="AL676" s="133"/>
      <c r="AM676" s="133"/>
      <c r="AN676" s="133"/>
      <c r="AO676" s="133"/>
      <c r="AP676" s="133"/>
      <c r="AQ676" s="133"/>
      <c r="AR676" s="133"/>
      <c r="AS676" s="133"/>
      <c r="AT676" s="133"/>
      <c r="AU676" s="133"/>
      <c r="AV676" s="133"/>
      <c r="AW676" s="133"/>
      <c r="AX676" s="133"/>
      <c r="AY676" s="133"/>
      <c r="AZ676" s="133"/>
    </row>
    <row r="677" spans="2:52" s="116" customFormat="1" x14ac:dyDescent="0.2">
      <c r="B677" s="119"/>
      <c r="C677" s="119"/>
      <c r="D677" s="119"/>
      <c r="E677" s="119"/>
      <c r="F677" s="119"/>
      <c r="G677" s="119"/>
      <c r="H677" s="119"/>
      <c r="I677" s="119"/>
      <c r="J677" s="119"/>
      <c r="K677" s="118"/>
      <c r="L677" s="118"/>
      <c r="M677" s="118"/>
      <c r="N677" s="132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  <c r="AF677" s="133"/>
      <c r="AG677" s="133"/>
      <c r="AH677" s="133"/>
      <c r="AI677" s="133"/>
      <c r="AJ677" s="133"/>
      <c r="AK677" s="133"/>
      <c r="AL677" s="133"/>
      <c r="AM677" s="133"/>
      <c r="AN677" s="133"/>
      <c r="AO677" s="133"/>
      <c r="AP677" s="133"/>
      <c r="AQ677" s="133"/>
      <c r="AR677" s="133"/>
      <c r="AS677" s="133"/>
      <c r="AT677" s="133"/>
      <c r="AU677" s="133"/>
      <c r="AV677" s="133"/>
      <c r="AW677" s="133"/>
      <c r="AX677" s="133"/>
      <c r="AY677" s="133"/>
      <c r="AZ677" s="133"/>
    </row>
    <row r="678" spans="2:52" s="116" customFormat="1" x14ac:dyDescent="0.2">
      <c r="B678" s="119"/>
      <c r="C678" s="119"/>
      <c r="D678" s="119"/>
      <c r="E678" s="119"/>
      <c r="F678" s="119"/>
      <c r="G678" s="119"/>
      <c r="H678" s="119"/>
      <c r="I678" s="119"/>
      <c r="J678" s="119"/>
      <c r="K678" s="118"/>
      <c r="L678" s="118"/>
      <c r="M678" s="118"/>
      <c r="N678" s="132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  <c r="AF678" s="133"/>
      <c r="AG678" s="133"/>
      <c r="AH678" s="133"/>
      <c r="AI678" s="133"/>
      <c r="AJ678" s="133"/>
      <c r="AK678" s="133"/>
      <c r="AL678" s="133"/>
      <c r="AM678" s="133"/>
      <c r="AN678" s="133"/>
      <c r="AO678" s="133"/>
      <c r="AP678" s="133"/>
      <c r="AQ678" s="133"/>
      <c r="AR678" s="133"/>
      <c r="AS678" s="133"/>
      <c r="AT678" s="133"/>
      <c r="AU678" s="133"/>
      <c r="AV678" s="133"/>
      <c r="AW678" s="133"/>
      <c r="AX678" s="133"/>
      <c r="AY678" s="133"/>
      <c r="AZ678" s="133"/>
    </row>
    <row r="679" spans="2:52" s="116" customFormat="1" x14ac:dyDescent="0.2">
      <c r="B679" s="119"/>
      <c r="C679" s="119"/>
      <c r="D679" s="119"/>
      <c r="E679" s="119"/>
      <c r="F679" s="119"/>
      <c r="G679" s="119"/>
      <c r="H679" s="119"/>
      <c r="I679" s="119"/>
      <c r="J679" s="119"/>
      <c r="K679" s="118"/>
      <c r="L679" s="118"/>
      <c r="M679" s="118"/>
      <c r="N679" s="132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  <c r="AF679" s="133"/>
      <c r="AG679" s="133"/>
      <c r="AH679" s="133"/>
      <c r="AI679" s="133"/>
      <c r="AJ679" s="133"/>
      <c r="AK679" s="133"/>
      <c r="AL679" s="133"/>
      <c r="AM679" s="133"/>
      <c r="AN679" s="133"/>
      <c r="AO679" s="133"/>
      <c r="AP679" s="133"/>
      <c r="AQ679" s="133"/>
      <c r="AR679" s="133"/>
      <c r="AS679" s="133"/>
      <c r="AT679" s="133"/>
      <c r="AU679" s="133"/>
      <c r="AV679" s="133"/>
      <c r="AW679" s="133"/>
      <c r="AX679" s="133"/>
      <c r="AY679" s="133"/>
      <c r="AZ679" s="133"/>
    </row>
    <row r="680" spans="2:52" s="116" customFormat="1" x14ac:dyDescent="0.2">
      <c r="B680" s="119"/>
      <c r="C680" s="119"/>
      <c r="D680" s="119"/>
      <c r="E680" s="119"/>
      <c r="F680" s="119"/>
      <c r="G680" s="119"/>
      <c r="H680" s="119"/>
      <c r="I680" s="119"/>
      <c r="J680" s="119"/>
      <c r="K680" s="118"/>
      <c r="L680" s="118"/>
      <c r="M680" s="118"/>
      <c r="N680" s="132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  <c r="AF680" s="133"/>
      <c r="AG680" s="133"/>
      <c r="AH680" s="133"/>
      <c r="AI680" s="133"/>
      <c r="AJ680" s="133"/>
      <c r="AK680" s="133"/>
      <c r="AL680" s="133"/>
      <c r="AM680" s="133"/>
      <c r="AN680" s="133"/>
      <c r="AO680" s="133"/>
      <c r="AP680" s="133"/>
      <c r="AQ680" s="133"/>
      <c r="AR680" s="133"/>
      <c r="AS680" s="133"/>
      <c r="AT680" s="133"/>
      <c r="AU680" s="133"/>
      <c r="AV680" s="133"/>
      <c r="AW680" s="133"/>
      <c r="AX680" s="133"/>
      <c r="AY680" s="133"/>
      <c r="AZ680" s="133"/>
    </row>
    <row r="681" spans="2:52" s="116" customFormat="1" x14ac:dyDescent="0.2">
      <c r="B681" s="119"/>
      <c r="C681" s="119"/>
      <c r="D681" s="119"/>
      <c r="E681" s="119"/>
      <c r="F681" s="119"/>
      <c r="G681" s="119"/>
      <c r="H681" s="119"/>
      <c r="I681" s="119"/>
      <c r="J681" s="119"/>
      <c r="K681" s="118"/>
      <c r="L681" s="118"/>
      <c r="M681" s="118"/>
      <c r="N681" s="132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  <c r="AF681" s="133"/>
      <c r="AG681" s="133"/>
      <c r="AH681" s="133"/>
      <c r="AI681" s="133"/>
      <c r="AJ681" s="133"/>
      <c r="AK681" s="133"/>
      <c r="AL681" s="133"/>
      <c r="AM681" s="133"/>
      <c r="AN681" s="133"/>
      <c r="AO681" s="133"/>
      <c r="AP681" s="133"/>
      <c r="AQ681" s="133"/>
      <c r="AR681" s="133"/>
      <c r="AS681" s="133"/>
      <c r="AT681" s="133"/>
      <c r="AU681" s="133"/>
      <c r="AV681" s="133"/>
      <c r="AW681" s="133"/>
      <c r="AX681" s="133"/>
      <c r="AY681" s="133"/>
      <c r="AZ681" s="133"/>
    </row>
    <row r="682" spans="2:52" s="116" customFormat="1" x14ac:dyDescent="0.2">
      <c r="B682" s="119"/>
      <c r="C682" s="119"/>
      <c r="D682" s="119"/>
      <c r="E682" s="119"/>
      <c r="F682" s="119"/>
      <c r="G682" s="119"/>
      <c r="H682" s="119"/>
      <c r="I682" s="119"/>
      <c r="J682" s="119"/>
      <c r="K682" s="118"/>
      <c r="L682" s="118"/>
      <c r="M682" s="118"/>
      <c r="N682" s="132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  <c r="AF682" s="133"/>
      <c r="AG682" s="133"/>
      <c r="AH682" s="133"/>
      <c r="AI682" s="133"/>
      <c r="AJ682" s="133"/>
      <c r="AK682" s="133"/>
      <c r="AL682" s="133"/>
      <c r="AM682" s="133"/>
      <c r="AN682" s="133"/>
      <c r="AO682" s="133"/>
      <c r="AP682" s="133"/>
      <c r="AQ682" s="133"/>
      <c r="AR682" s="133"/>
      <c r="AS682" s="133"/>
      <c r="AT682" s="133"/>
      <c r="AU682" s="133"/>
      <c r="AV682" s="133"/>
      <c r="AW682" s="133"/>
      <c r="AX682" s="133"/>
      <c r="AY682" s="133"/>
      <c r="AZ682" s="133"/>
    </row>
    <row r="683" spans="2:52" s="116" customFormat="1" x14ac:dyDescent="0.2">
      <c r="B683" s="119"/>
      <c r="C683" s="119"/>
      <c r="D683" s="119"/>
      <c r="E683" s="119"/>
      <c r="F683" s="119"/>
      <c r="G683" s="119"/>
      <c r="H683" s="119"/>
      <c r="I683" s="119"/>
      <c r="J683" s="119"/>
      <c r="K683" s="118"/>
      <c r="L683" s="118"/>
      <c r="M683" s="118"/>
      <c r="N683" s="132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  <c r="AF683" s="133"/>
      <c r="AG683" s="133"/>
      <c r="AH683" s="133"/>
      <c r="AI683" s="133"/>
      <c r="AJ683" s="133"/>
      <c r="AK683" s="133"/>
      <c r="AL683" s="133"/>
      <c r="AM683" s="133"/>
      <c r="AN683" s="133"/>
      <c r="AO683" s="133"/>
      <c r="AP683" s="133"/>
      <c r="AQ683" s="133"/>
      <c r="AR683" s="133"/>
      <c r="AS683" s="133"/>
      <c r="AT683" s="133"/>
      <c r="AU683" s="133"/>
      <c r="AV683" s="133"/>
      <c r="AW683" s="133"/>
      <c r="AX683" s="133"/>
      <c r="AY683" s="133"/>
      <c r="AZ683" s="133"/>
    </row>
    <row r="684" spans="2:52" s="116" customFormat="1" x14ac:dyDescent="0.2">
      <c r="B684" s="119"/>
      <c r="C684" s="119"/>
      <c r="D684" s="119"/>
      <c r="E684" s="119"/>
      <c r="F684" s="119"/>
      <c r="G684" s="119"/>
      <c r="H684" s="119"/>
      <c r="I684" s="119"/>
      <c r="J684" s="119"/>
      <c r="K684" s="118"/>
      <c r="L684" s="118"/>
      <c r="M684" s="118"/>
      <c r="N684" s="132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  <c r="AF684" s="133"/>
      <c r="AG684" s="133"/>
      <c r="AH684" s="133"/>
      <c r="AI684" s="133"/>
      <c r="AJ684" s="133"/>
      <c r="AK684" s="133"/>
      <c r="AL684" s="133"/>
      <c r="AM684" s="133"/>
      <c r="AN684" s="133"/>
      <c r="AO684" s="133"/>
      <c r="AP684" s="133"/>
      <c r="AQ684" s="133"/>
      <c r="AR684" s="133"/>
      <c r="AS684" s="133"/>
      <c r="AT684" s="133"/>
      <c r="AU684" s="133"/>
      <c r="AV684" s="133"/>
      <c r="AW684" s="133"/>
      <c r="AX684" s="133"/>
      <c r="AY684" s="133"/>
      <c r="AZ684" s="133"/>
    </row>
    <row r="685" spans="2:52" s="116" customFormat="1" x14ac:dyDescent="0.2">
      <c r="B685" s="119"/>
      <c r="C685" s="119"/>
      <c r="D685" s="119"/>
      <c r="E685" s="119"/>
      <c r="F685" s="119"/>
      <c r="G685" s="119"/>
      <c r="H685" s="119"/>
      <c r="I685" s="119"/>
      <c r="J685" s="119"/>
      <c r="K685" s="118"/>
      <c r="L685" s="118"/>
      <c r="M685" s="118"/>
      <c r="N685" s="132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  <c r="AF685" s="133"/>
      <c r="AG685" s="133"/>
      <c r="AH685" s="133"/>
      <c r="AI685" s="133"/>
      <c r="AJ685" s="133"/>
      <c r="AK685" s="133"/>
      <c r="AL685" s="133"/>
      <c r="AM685" s="133"/>
      <c r="AN685" s="133"/>
      <c r="AO685" s="133"/>
      <c r="AP685" s="133"/>
      <c r="AQ685" s="133"/>
      <c r="AR685" s="133"/>
      <c r="AS685" s="133"/>
      <c r="AT685" s="133"/>
      <c r="AU685" s="133"/>
      <c r="AV685" s="133"/>
      <c r="AW685" s="133"/>
      <c r="AX685" s="133"/>
      <c r="AY685" s="133"/>
      <c r="AZ685" s="133"/>
    </row>
    <row r="686" spans="2:52" s="116" customFormat="1" x14ac:dyDescent="0.2">
      <c r="B686" s="119"/>
      <c r="C686" s="119"/>
      <c r="D686" s="119"/>
      <c r="E686" s="119"/>
      <c r="F686" s="119"/>
      <c r="G686" s="119"/>
      <c r="H686" s="119"/>
      <c r="I686" s="119"/>
      <c r="J686" s="119"/>
      <c r="K686" s="118"/>
      <c r="L686" s="118"/>
      <c r="M686" s="118"/>
      <c r="N686" s="132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  <c r="AF686" s="133"/>
      <c r="AG686" s="133"/>
      <c r="AH686" s="133"/>
      <c r="AI686" s="133"/>
      <c r="AJ686" s="133"/>
      <c r="AK686" s="133"/>
      <c r="AL686" s="133"/>
      <c r="AM686" s="133"/>
      <c r="AN686" s="133"/>
      <c r="AO686" s="133"/>
      <c r="AP686" s="133"/>
      <c r="AQ686" s="133"/>
      <c r="AR686" s="133"/>
      <c r="AS686" s="133"/>
      <c r="AT686" s="133"/>
      <c r="AU686" s="133"/>
      <c r="AV686" s="133"/>
      <c r="AW686" s="133"/>
      <c r="AX686" s="133"/>
      <c r="AY686" s="133"/>
      <c r="AZ686" s="133"/>
    </row>
    <row r="687" spans="2:52" s="116" customFormat="1" x14ac:dyDescent="0.2">
      <c r="B687" s="119"/>
      <c r="C687" s="119"/>
      <c r="D687" s="119"/>
      <c r="E687" s="119"/>
      <c r="F687" s="119"/>
      <c r="G687" s="119"/>
      <c r="H687" s="119"/>
      <c r="I687" s="119"/>
      <c r="J687" s="119"/>
      <c r="K687" s="118"/>
      <c r="L687" s="118"/>
      <c r="M687" s="118"/>
      <c r="N687" s="132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  <c r="AF687" s="133"/>
      <c r="AG687" s="133"/>
      <c r="AH687" s="133"/>
      <c r="AI687" s="133"/>
      <c r="AJ687" s="133"/>
      <c r="AK687" s="133"/>
      <c r="AL687" s="133"/>
      <c r="AM687" s="133"/>
      <c r="AN687" s="133"/>
      <c r="AO687" s="133"/>
      <c r="AP687" s="133"/>
      <c r="AQ687" s="133"/>
      <c r="AR687" s="133"/>
      <c r="AS687" s="133"/>
      <c r="AT687" s="133"/>
      <c r="AU687" s="133"/>
      <c r="AV687" s="133"/>
      <c r="AW687" s="133"/>
      <c r="AX687" s="133"/>
      <c r="AY687" s="133"/>
      <c r="AZ687" s="133"/>
    </row>
    <row r="688" spans="2:52" s="116" customFormat="1" x14ac:dyDescent="0.2">
      <c r="B688" s="119"/>
      <c r="C688" s="119"/>
      <c r="D688" s="119"/>
      <c r="E688" s="119"/>
      <c r="F688" s="119"/>
      <c r="G688" s="119"/>
      <c r="H688" s="119"/>
      <c r="I688" s="119"/>
      <c r="J688" s="119"/>
      <c r="K688" s="118"/>
      <c r="L688" s="118"/>
      <c r="M688" s="118"/>
      <c r="N688" s="132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  <c r="AF688" s="133"/>
      <c r="AG688" s="133"/>
      <c r="AH688" s="133"/>
      <c r="AI688" s="133"/>
      <c r="AJ688" s="133"/>
      <c r="AK688" s="133"/>
      <c r="AL688" s="133"/>
      <c r="AM688" s="133"/>
      <c r="AN688" s="133"/>
      <c r="AO688" s="133"/>
      <c r="AP688" s="133"/>
      <c r="AQ688" s="133"/>
      <c r="AR688" s="133"/>
      <c r="AS688" s="133"/>
      <c r="AT688" s="133"/>
      <c r="AU688" s="133"/>
      <c r="AV688" s="133"/>
      <c r="AW688" s="133"/>
      <c r="AX688" s="133"/>
      <c r="AY688" s="133"/>
      <c r="AZ688" s="133"/>
    </row>
    <row r="689" spans="2:52" s="116" customFormat="1" x14ac:dyDescent="0.2">
      <c r="B689" s="119"/>
      <c r="C689" s="119"/>
      <c r="D689" s="119"/>
      <c r="E689" s="119"/>
      <c r="F689" s="119"/>
      <c r="G689" s="119"/>
      <c r="H689" s="119"/>
      <c r="I689" s="119"/>
      <c r="J689" s="119"/>
      <c r="K689" s="118"/>
      <c r="L689" s="118"/>
      <c r="M689" s="118"/>
      <c r="N689" s="132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  <c r="AF689" s="133"/>
      <c r="AG689" s="133"/>
      <c r="AH689" s="133"/>
      <c r="AI689" s="133"/>
      <c r="AJ689" s="133"/>
      <c r="AK689" s="133"/>
      <c r="AL689" s="133"/>
      <c r="AM689" s="133"/>
      <c r="AN689" s="133"/>
      <c r="AO689" s="133"/>
      <c r="AP689" s="133"/>
      <c r="AQ689" s="133"/>
      <c r="AR689" s="133"/>
      <c r="AS689" s="133"/>
      <c r="AT689" s="133"/>
      <c r="AU689" s="133"/>
      <c r="AV689" s="133"/>
      <c r="AW689" s="133"/>
      <c r="AX689" s="133"/>
      <c r="AY689" s="133"/>
      <c r="AZ689" s="133"/>
    </row>
    <row r="690" spans="2:52" s="116" customFormat="1" x14ac:dyDescent="0.2">
      <c r="B690" s="119"/>
      <c r="C690" s="119"/>
      <c r="D690" s="119"/>
      <c r="E690" s="119"/>
      <c r="F690" s="119"/>
      <c r="G690" s="119"/>
      <c r="H690" s="119"/>
      <c r="I690" s="119"/>
      <c r="J690" s="119"/>
      <c r="K690" s="118"/>
      <c r="L690" s="118"/>
      <c r="M690" s="118"/>
      <c r="N690" s="132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  <c r="AF690" s="133"/>
      <c r="AG690" s="133"/>
      <c r="AH690" s="133"/>
      <c r="AI690" s="133"/>
      <c r="AJ690" s="133"/>
      <c r="AK690" s="133"/>
      <c r="AL690" s="133"/>
      <c r="AM690" s="133"/>
      <c r="AN690" s="133"/>
      <c r="AO690" s="133"/>
      <c r="AP690" s="133"/>
      <c r="AQ690" s="133"/>
      <c r="AR690" s="133"/>
      <c r="AS690" s="133"/>
      <c r="AT690" s="133"/>
      <c r="AU690" s="133"/>
      <c r="AV690" s="133"/>
      <c r="AW690" s="133"/>
      <c r="AX690" s="133"/>
      <c r="AY690" s="133"/>
      <c r="AZ690" s="133"/>
    </row>
    <row r="691" spans="2:52" s="116" customFormat="1" x14ac:dyDescent="0.2">
      <c r="B691" s="119"/>
      <c r="C691" s="119"/>
      <c r="D691" s="119"/>
      <c r="E691" s="119"/>
      <c r="F691" s="119"/>
      <c r="G691" s="119"/>
      <c r="H691" s="119"/>
      <c r="I691" s="119"/>
      <c r="J691" s="119"/>
      <c r="K691" s="118"/>
      <c r="L691" s="118"/>
      <c r="M691" s="118"/>
      <c r="N691" s="132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  <c r="AF691" s="133"/>
      <c r="AG691" s="133"/>
      <c r="AH691" s="133"/>
      <c r="AI691" s="133"/>
      <c r="AJ691" s="133"/>
      <c r="AK691" s="133"/>
      <c r="AL691" s="133"/>
      <c r="AM691" s="133"/>
      <c r="AN691" s="133"/>
      <c r="AO691" s="133"/>
      <c r="AP691" s="133"/>
      <c r="AQ691" s="133"/>
      <c r="AR691" s="133"/>
      <c r="AS691" s="133"/>
      <c r="AT691" s="133"/>
      <c r="AU691" s="133"/>
      <c r="AV691" s="133"/>
      <c r="AW691" s="133"/>
      <c r="AX691" s="133"/>
      <c r="AY691" s="133"/>
      <c r="AZ691" s="133"/>
    </row>
    <row r="692" spans="2:52" s="116" customFormat="1" x14ac:dyDescent="0.2">
      <c r="B692" s="119"/>
      <c r="C692" s="119"/>
      <c r="D692" s="119"/>
      <c r="E692" s="119"/>
      <c r="F692" s="119"/>
      <c r="G692" s="119"/>
      <c r="H692" s="119"/>
      <c r="I692" s="119"/>
      <c r="J692" s="119"/>
      <c r="K692" s="118"/>
      <c r="L692" s="118"/>
      <c r="M692" s="118"/>
      <c r="N692" s="132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  <c r="AF692" s="133"/>
      <c r="AG692" s="133"/>
      <c r="AH692" s="133"/>
      <c r="AI692" s="133"/>
      <c r="AJ692" s="133"/>
      <c r="AK692" s="133"/>
      <c r="AL692" s="133"/>
      <c r="AM692" s="133"/>
      <c r="AN692" s="133"/>
      <c r="AO692" s="133"/>
      <c r="AP692" s="133"/>
      <c r="AQ692" s="133"/>
      <c r="AR692" s="133"/>
      <c r="AS692" s="133"/>
      <c r="AT692" s="133"/>
      <c r="AU692" s="133"/>
      <c r="AV692" s="133"/>
      <c r="AW692" s="133"/>
      <c r="AX692" s="133"/>
      <c r="AY692" s="133"/>
      <c r="AZ692" s="133"/>
    </row>
    <row r="693" spans="2:52" s="116" customFormat="1" x14ac:dyDescent="0.2">
      <c r="B693" s="119"/>
      <c r="C693" s="119"/>
      <c r="D693" s="119"/>
      <c r="E693" s="119"/>
      <c r="F693" s="119"/>
      <c r="G693" s="119"/>
      <c r="H693" s="119"/>
      <c r="I693" s="119"/>
      <c r="J693" s="119"/>
      <c r="K693" s="118"/>
      <c r="L693" s="118"/>
      <c r="M693" s="118"/>
      <c r="N693" s="132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  <c r="AF693" s="133"/>
      <c r="AG693" s="133"/>
      <c r="AH693" s="133"/>
      <c r="AI693" s="133"/>
      <c r="AJ693" s="133"/>
      <c r="AK693" s="133"/>
      <c r="AL693" s="133"/>
      <c r="AM693" s="133"/>
      <c r="AN693" s="133"/>
      <c r="AO693" s="133"/>
      <c r="AP693" s="133"/>
      <c r="AQ693" s="133"/>
      <c r="AR693" s="133"/>
      <c r="AS693" s="133"/>
      <c r="AT693" s="133"/>
      <c r="AU693" s="133"/>
      <c r="AV693" s="133"/>
      <c r="AW693" s="133"/>
      <c r="AX693" s="133"/>
      <c r="AY693" s="133"/>
      <c r="AZ693" s="133"/>
    </row>
    <row r="694" spans="2:52" s="116" customFormat="1" x14ac:dyDescent="0.2">
      <c r="B694" s="119"/>
      <c r="C694" s="119"/>
      <c r="D694" s="119"/>
      <c r="E694" s="119"/>
      <c r="F694" s="119"/>
      <c r="G694" s="119"/>
      <c r="H694" s="119"/>
      <c r="I694" s="119"/>
      <c r="J694" s="119"/>
      <c r="K694" s="118"/>
      <c r="L694" s="118"/>
      <c r="M694" s="118"/>
      <c r="N694" s="132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  <c r="AF694" s="133"/>
      <c r="AG694" s="133"/>
      <c r="AH694" s="133"/>
      <c r="AI694" s="133"/>
      <c r="AJ694" s="133"/>
      <c r="AK694" s="133"/>
      <c r="AL694" s="133"/>
      <c r="AM694" s="133"/>
      <c r="AN694" s="133"/>
      <c r="AO694" s="133"/>
      <c r="AP694" s="133"/>
      <c r="AQ694" s="133"/>
      <c r="AR694" s="133"/>
      <c r="AS694" s="133"/>
      <c r="AT694" s="133"/>
      <c r="AU694" s="133"/>
      <c r="AV694" s="133"/>
      <c r="AW694" s="133"/>
      <c r="AX694" s="133"/>
      <c r="AY694" s="133"/>
      <c r="AZ694" s="133"/>
    </row>
    <row r="695" spans="2:52" s="116" customFormat="1" x14ac:dyDescent="0.2">
      <c r="B695" s="119"/>
      <c r="C695" s="119"/>
      <c r="D695" s="119"/>
      <c r="E695" s="119"/>
      <c r="F695" s="119"/>
      <c r="G695" s="119"/>
      <c r="H695" s="119"/>
      <c r="I695" s="119"/>
      <c r="J695" s="119"/>
      <c r="K695" s="118"/>
      <c r="L695" s="118"/>
      <c r="M695" s="118"/>
      <c r="N695" s="132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  <c r="AF695" s="133"/>
      <c r="AG695" s="133"/>
      <c r="AH695" s="133"/>
      <c r="AI695" s="133"/>
      <c r="AJ695" s="133"/>
      <c r="AK695" s="133"/>
      <c r="AL695" s="133"/>
      <c r="AM695" s="133"/>
      <c r="AN695" s="133"/>
      <c r="AO695" s="133"/>
      <c r="AP695" s="133"/>
      <c r="AQ695" s="133"/>
      <c r="AR695" s="133"/>
      <c r="AS695" s="133"/>
      <c r="AT695" s="133"/>
      <c r="AU695" s="133"/>
      <c r="AV695" s="133"/>
      <c r="AW695" s="133"/>
      <c r="AX695" s="133"/>
      <c r="AY695" s="133"/>
      <c r="AZ695" s="133"/>
    </row>
    <row r="696" spans="2:52" s="116" customFormat="1" x14ac:dyDescent="0.2">
      <c r="B696" s="119"/>
      <c r="C696" s="119"/>
      <c r="D696" s="119"/>
      <c r="E696" s="119"/>
      <c r="F696" s="119"/>
      <c r="G696" s="119"/>
      <c r="H696" s="119"/>
      <c r="I696" s="119"/>
      <c r="J696" s="119"/>
      <c r="K696" s="118"/>
      <c r="L696" s="118"/>
      <c r="M696" s="118"/>
      <c r="N696" s="132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  <c r="AF696" s="133"/>
      <c r="AG696" s="133"/>
      <c r="AH696" s="133"/>
      <c r="AI696" s="133"/>
      <c r="AJ696" s="133"/>
      <c r="AK696" s="133"/>
      <c r="AL696" s="133"/>
      <c r="AM696" s="133"/>
      <c r="AN696" s="133"/>
      <c r="AO696" s="133"/>
      <c r="AP696" s="133"/>
      <c r="AQ696" s="133"/>
      <c r="AR696" s="133"/>
      <c r="AS696" s="133"/>
      <c r="AT696" s="133"/>
      <c r="AU696" s="133"/>
      <c r="AV696" s="133"/>
      <c r="AW696" s="133"/>
      <c r="AX696" s="133"/>
      <c r="AY696" s="133"/>
      <c r="AZ696" s="133"/>
    </row>
    <row r="697" spans="2:52" s="116" customFormat="1" x14ac:dyDescent="0.2">
      <c r="B697" s="119"/>
      <c r="C697" s="119"/>
      <c r="D697" s="119"/>
      <c r="E697" s="119"/>
      <c r="F697" s="119"/>
      <c r="G697" s="119"/>
      <c r="H697" s="119"/>
      <c r="I697" s="119"/>
      <c r="J697" s="119"/>
      <c r="K697" s="118"/>
      <c r="L697" s="118"/>
      <c r="M697" s="118"/>
      <c r="N697" s="132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  <c r="AF697" s="133"/>
      <c r="AG697" s="133"/>
      <c r="AH697" s="133"/>
      <c r="AI697" s="133"/>
      <c r="AJ697" s="133"/>
      <c r="AK697" s="133"/>
      <c r="AL697" s="133"/>
      <c r="AM697" s="133"/>
      <c r="AN697" s="133"/>
      <c r="AO697" s="133"/>
      <c r="AP697" s="133"/>
      <c r="AQ697" s="133"/>
      <c r="AR697" s="133"/>
      <c r="AS697" s="133"/>
      <c r="AT697" s="133"/>
      <c r="AU697" s="133"/>
      <c r="AV697" s="133"/>
      <c r="AW697" s="133"/>
      <c r="AX697" s="133"/>
      <c r="AY697" s="133"/>
      <c r="AZ697" s="133"/>
    </row>
    <row r="698" spans="2:52" s="116" customFormat="1" x14ac:dyDescent="0.2">
      <c r="B698" s="119"/>
      <c r="C698" s="119"/>
      <c r="D698" s="119"/>
      <c r="E698" s="119"/>
      <c r="F698" s="119"/>
      <c r="G698" s="119"/>
      <c r="H698" s="119"/>
      <c r="I698" s="119"/>
      <c r="J698" s="119"/>
      <c r="K698" s="118"/>
      <c r="L698" s="118"/>
      <c r="M698" s="118"/>
      <c r="N698" s="132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  <c r="AF698" s="133"/>
      <c r="AG698" s="133"/>
      <c r="AH698" s="133"/>
      <c r="AI698" s="133"/>
      <c r="AJ698" s="133"/>
      <c r="AK698" s="133"/>
      <c r="AL698" s="133"/>
      <c r="AM698" s="133"/>
      <c r="AN698" s="133"/>
      <c r="AO698" s="133"/>
      <c r="AP698" s="133"/>
      <c r="AQ698" s="133"/>
      <c r="AR698" s="133"/>
      <c r="AS698" s="133"/>
      <c r="AT698" s="133"/>
      <c r="AU698" s="133"/>
      <c r="AV698" s="133"/>
      <c r="AW698" s="133"/>
      <c r="AX698" s="133"/>
      <c r="AY698" s="133"/>
      <c r="AZ698" s="133"/>
    </row>
    <row r="699" spans="2:52" s="116" customFormat="1" x14ac:dyDescent="0.2">
      <c r="B699" s="119"/>
      <c r="C699" s="119"/>
      <c r="D699" s="119"/>
      <c r="E699" s="119"/>
      <c r="F699" s="119"/>
      <c r="G699" s="119"/>
      <c r="H699" s="119"/>
      <c r="I699" s="119"/>
      <c r="J699" s="119"/>
      <c r="K699" s="118"/>
      <c r="L699" s="118"/>
      <c r="M699" s="118"/>
      <c r="N699" s="132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  <c r="AF699" s="133"/>
      <c r="AG699" s="133"/>
      <c r="AH699" s="133"/>
      <c r="AI699" s="133"/>
      <c r="AJ699" s="133"/>
      <c r="AK699" s="133"/>
      <c r="AL699" s="133"/>
      <c r="AM699" s="133"/>
      <c r="AN699" s="133"/>
      <c r="AO699" s="133"/>
      <c r="AP699" s="133"/>
      <c r="AQ699" s="133"/>
      <c r="AR699" s="133"/>
      <c r="AS699" s="133"/>
      <c r="AT699" s="133"/>
      <c r="AU699" s="133"/>
      <c r="AV699" s="133"/>
      <c r="AW699" s="133"/>
      <c r="AX699" s="133"/>
      <c r="AY699" s="133"/>
      <c r="AZ699" s="133"/>
    </row>
    <row r="700" spans="2:52" s="116" customFormat="1" x14ac:dyDescent="0.2">
      <c r="B700" s="119"/>
      <c r="C700" s="119"/>
      <c r="D700" s="119"/>
      <c r="E700" s="119"/>
      <c r="F700" s="119"/>
      <c r="G700" s="119"/>
      <c r="H700" s="119"/>
      <c r="I700" s="119"/>
      <c r="J700" s="119"/>
      <c r="K700" s="118"/>
      <c r="L700" s="118"/>
      <c r="M700" s="118"/>
      <c r="N700" s="132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  <c r="AF700" s="133"/>
      <c r="AG700" s="133"/>
      <c r="AH700" s="133"/>
      <c r="AI700" s="133"/>
      <c r="AJ700" s="133"/>
      <c r="AK700" s="133"/>
      <c r="AL700" s="133"/>
      <c r="AM700" s="133"/>
      <c r="AN700" s="133"/>
      <c r="AO700" s="133"/>
      <c r="AP700" s="133"/>
      <c r="AQ700" s="133"/>
      <c r="AR700" s="133"/>
      <c r="AS700" s="133"/>
      <c r="AT700" s="133"/>
      <c r="AU700" s="133"/>
      <c r="AV700" s="133"/>
      <c r="AW700" s="133"/>
      <c r="AX700" s="133"/>
      <c r="AY700" s="133"/>
      <c r="AZ700" s="133"/>
    </row>
    <row r="701" spans="2:52" s="116" customFormat="1" x14ac:dyDescent="0.2">
      <c r="B701" s="119"/>
      <c r="C701" s="119"/>
      <c r="D701" s="119"/>
      <c r="E701" s="119"/>
      <c r="F701" s="119"/>
      <c r="G701" s="119"/>
      <c r="H701" s="119"/>
      <c r="I701" s="119"/>
      <c r="J701" s="119"/>
      <c r="K701" s="118"/>
      <c r="L701" s="118"/>
      <c r="M701" s="118"/>
      <c r="N701" s="132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  <c r="AF701" s="133"/>
      <c r="AG701" s="133"/>
      <c r="AH701" s="133"/>
      <c r="AI701" s="133"/>
      <c r="AJ701" s="133"/>
      <c r="AK701" s="133"/>
      <c r="AL701" s="133"/>
      <c r="AM701" s="133"/>
      <c r="AN701" s="133"/>
      <c r="AO701" s="133"/>
      <c r="AP701" s="133"/>
      <c r="AQ701" s="133"/>
      <c r="AR701" s="133"/>
      <c r="AS701" s="133"/>
      <c r="AT701" s="133"/>
      <c r="AU701" s="133"/>
      <c r="AV701" s="133"/>
      <c r="AW701" s="133"/>
      <c r="AX701" s="133"/>
      <c r="AY701" s="133"/>
      <c r="AZ701" s="133"/>
    </row>
    <row r="702" spans="2:52" s="116" customFormat="1" x14ac:dyDescent="0.2">
      <c r="B702" s="119"/>
      <c r="C702" s="119"/>
      <c r="D702" s="119"/>
      <c r="E702" s="119"/>
      <c r="F702" s="119"/>
      <c r="G702" s="119"/>
      <c r="H702" s="119"/>
      <c r="I702" s="119"/>
      <c r="J702" s="119"/>
      <c r="K702" s="118"/>
      <c r="L702" s="118"/>
      <c r="M702" s="118"/>
      <c r="N702" s="132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  <c r="AF702" s="133"/>
      <c r="AG702" s="133"/>
      <c r="AH702" s="133"/>
      <c r="AI702" s="133"/>
      <c r="AJ702" s="133"/>
      <c r="AK702" s="133"/>
      <c r="AL702" s="133"/>
      <c r="AM702" s="133"/>
      <c r="AN702" s="133"/>
      <c r="AO702" s="133"/>
      <c r="AP702" s="133"/>
      <c r="AQ702" s="133"/>
      <c r="AR702" s="133"/>
      <c r="AS702" s="133"/>
      <c r="AT702" s="133"/>
      <c r="AU702" s="133"/>
      <c r="AV702" s="133"/>
      <c r="AW702" s="133"/>
      <c r="AX702" s="133"/>
      <c r="AY702" s="133"/>
      <c r="AZ702" s="133"/>
    </row>
    <row r="703" spans="2:52" s="116" customFormat="1" x14ac:dyDescent="0.2">
      <c r="B703" s="119"/>
      <c r="C703" s="119"/>
      <c r="D703" s="119"/>
      <c r="E703" s="119"/>
      <c r="F703" s="119"/>
      <c r="G703" s="119"/>
      <c r="H703" s="119"/>
      <c r="I703" s="119"/>
      <c r="J703" s="119"/>
      <c r="K703" s="118"/>
      <c r="L703" s="118"/>
      <c r="M703" s="118"/>
      <c r="N703" s="132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  <c r="AF703" s="133"/>
      <c r="AG703" s="133"/>
      <c r="AH703" s="133"/>
      <c r="AI703" s="133"/>
      <c r="AJ703" s="133"/>
      <c r="AK703" s="133"/>
      <c r="AL703" s="133"/>
      <c r="AM703" s="133"/>
      <c r="AN703" s="133"/>
      <c r="AO703" s="133"/>
      <c r="AP703" s="133"/>
      <c r="AQ703" s="133"/>
      <c r="AR703" s="133"/>
      <c r="AS703" s="133"/>
      <c r="AT703" s="133"/>
      <c r="AU703" s="133"/>
      <c r="AV703" s="133"/>
      <c r="AW703" s="133"/>
      <c r="AX703" s="133"/>
      <c r="AY703" s="133"/>
      <c r="AZ703" s="133"/>
    </row>
    <row r="704" spans="2:52" s="116" customFormat="1" x14ac:dyDescent="0.2">
      <c r="B704" s="119"/>
      <c r="C704" s="119"/>
      <c r="D704" s="119"/>
      <c r="E704" s="119"/>
      <c r="F704" s="119"/>
      <c r="G704" s="119"/>
      <c r="H704" s="119"/>
      <c r="I704" s="119"/>
      <c r="J704" s="119"/>
      <c r="K704" s="118"/>
      <c r="L704" s="118"/>
      <c r="M704" s="118"/>
      <c r="N704" s="132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  <c r="AF704" s="133"/>
      <c r="AG704" s="133"/>
      <c r="AH704" s="133"/>
      <c r="AI704" s="133"/>
      <c r="AJ704" s="133"/>
      <c r="AK704" s="133"/>
      <c r="AL704" s="133"/>
      <c r="AM704" s="133"/>
      <c r="AN704" s="133"/>
      <c r="AO704" s="133"/>
      <c r="AP704" s="133"/>
      <c r="AQ704" s="133"/>
      <c r="AR704" s="133"/>
      <c r="AS704" s="133"/>
      <c r="AT704" s="133"/>
      <c r="AU704" s="133"/>
      <c r="AV704" s="133"/>
      <c r="AW704" s="133"/>
      <c r="AX704" s="133"/>
      <c r="AY704" s="133"/>
      <c r="AZ704" s="133"/>
    </row>
    <row r="705" spans="2:52" s="116" customFormat="1" x14ac:dyDescent="0.2">
      <c r="B705" s="119"/>
      <c r="C705" s="119"/>
      <c r="D705" s="119"/>
      <c r="E705" s="119"/>
      <c r="F705" s="119"/>
      <c r="G705" s="119"/>
      <c r="H705" s="119"/>
      <c r="I705" s="119"/>
      <c r="J705" s="119"/>
      <c r="K705" s="118"/>
      <c r="L705" s="118"/>
      <c r="M705" s="118"/>
      <c r="N705" s="132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  <c r="AF705" s="133"/>
      <c r="AG705" s="133"/>
      <c r="AH705" s="133"/>
      <c r="AI705" s="133"/>
      <c r="AJ705" s="133"/>
      <c r="AK705" s="133"/>
      <c r="AL705" s="133"/>
      <c r="AM705" s="133"/>
      <c r="AN705" s="133"/>
      <c r="AO705" s="133"/>
      <c r="AP705" s="133"/>
      <c r="AQ705" s="133"/>
      <c r="AR705" s="133"/>
      <c r="AS705" s="133"/>
      <c r="AT705" s="133"/>
      <c r="AU705" s="133"/>
      <c r="AV705" s="133"/>
      <c r="AW705" s="133"/>
      <c r="AX705" s="133"/>
      <c r="AY705" s="133"/>
      <c r="AZ705" s="133"/>
    </row>
    <row r="706" spans="2:52" s="116" customFormat="1" x14ac:dyDescent="0.2">
      <c r="B706" s="119"/>
      <c r="C706" s="119"/>
      <c r="D706" s="119"/>
      <c r="E706" s="119"/>
      <c r="F706" s="119"/>
      <c r="G706" s="119"/>
      <c r="H706" s="119"/>
      <c r="I706" s="119"/>
      <c r="J706" s="119"/>
      <c r="K706" s="118"/>
      <c r="L706" s="118"/>
      <c r="M706" s="118"/>
      <c r="N706" s="132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  <c r="AF706" s="133"/>
      <c r="AG706" s="133"/>
      <c r="AH706" s="133"/>
      <c r="AI706" s="133"/>
      <c r="AJ706" s="133"/>
      <c r="AK706" s="133"/>
      <c r="AL706" s="133"/>
      <c r="AM706" s="133"/>
      <c r="AN706" s="133"/>
      <c r="AO706" s="133"/>
      <c r="AP706" s="133"/>
      <c r="AQ706" s="133"/>
      <c r="AR706" s="133"/>
      <c r="AS706" s="133"/>
      <c r="AT706" s="133"/>
      <c r="AU706" s="133"/>
      <c r="AV706" s="133"/>
      <c r="AW706" s="133"/>
      <c r="AX706" s="133"/>
      <c r="AY706" s="133"/>
      <c r="AZ706" s="133"/>
    </row>
    <row r="707" spans="2:52" s="116" customFormat="1" x14ac:dyDescent="0.2">
      <c r="B707" s="119"/>
      <c r="C707" s="119"/>
      <c r="D707" s="119"/>
      <c r="E707" s="119"/>
      <c r="F707" s="119"/>
      <c r="G707" s="119"/>
      <c r="H707" s="119"/>
      <c r="I707" s="119"/>
      <c r="J707" s="119"/>
      <c r="K707" s="118"/>
      <c r="L707" s="118"/>
      <c r="M707" s="118"/>
      <c r="N707" s="132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  <c r="AF707" s="133"/>
      <c r="AG707" s="133"/>
      <c r="AH707" s="133"/>
      <c r="AI707" s="133"/>
      <c r="AJ707" s="133"/>
      <c r="AK707" s="133"/>
      <c r="AL707" s="133"/>
      <c r="AM707" s="133"/>
      <c r="AN707" s="133"/>
      <c r="AO707" s="133"/>
      <c r="AP707" s="133"/>
      <c r="AQ707" s="133"/>
      <c r="AR707" s="133"/>
      <c r="AS707" s="133"/>
      <c r="AT707" s="133"/>
      <c r="AU707" s="133"/>
      <c r="AV707" s="133"/>
      <c r="AW707" s="133"/>
      <c r="AX707" s="133"/>
      <c r="AY707" s="133"/>
      <c r="AZ707" s="133"/>
    </row>
    <row r="708" spans="2:52" s="116" customFormat="1" x14ac:dyDescent="0.2">
      <c r="B708" s="119"/>
      <c r="C708" s="119"/>
      <c r="D708" s="119"/>
      <c r="E708" s="119"/>
      <c r="F708" s="119"/>
      <c r="G708" s="119"/>
      <c r="H708" s="119"/>
      <c r="I708" s="119"/>
      <c r="J708" s="119"/>
      <c r="K708" s="118"/>
      <c r="L708" s="118"/>
      <c r="M708" s="118"/>
      <c r="N708" s="132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  <c r="AF708" s="133"/>
      <c r="AG708" s="133"/>
      <c r="AH708" s="133"/>
      <c r="AI708" s="133"/>
      <c r="AJ708" s="133"/>
      <c r="AK708" s="133"/>
      <c r="AL708" s="133"/>
      <c r="AM708" s="133"/>
      <c r="AN708" s="133"/>
      <c r="AO708" s="133"/>
      <c r="AP708" s="133"/>
      <c r="AQ708" s="133"/>
      <c r="AR708" s="133"/>
      <c r="AS708" s="133"/>
      <c r="AT708" s="133"/>
      <c r="AU708" s="133"/>
      <c r="AV708" s="133"/>
      <c r="AW708" s="133"/>
      <c r="AX708" s="133"/>
      <c r="AY708" s="133"/>
      <c r="AZ708" s="133"/>
    </row>
    <row r="709" spans="2:52" s="116" customFormat="1" x14ac:dyDescent="0.2">
      <c r="B709" s="119"/>
      <c r="C709" s="119"/>
      <c r="D709" s="119"/>
      <c r="E709" s="119"/>
      <c r="F709" s="119"/>
      <c r="G709" s="119"/>
      <c r="H709" s="119"/>
      <c r="I709" s="119"/>
      <c r="J709" s="119"/>
      <c r="K709" s="118"/>
      <c r="L709" s="118"/>
      <c r="M709" s="118"/>
      <c r="N709" s="132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  <c r="AF709" s="133"/>
      <c r="AG709" s="133"/>
      <c r="AH709" s="133"/>
      <c r="AI709" s="133"/>
      <c r="AJ709" s="133"/>
      <c r="AK709" s="133"/>
      <c r="AL709" s="133"/>
      <c r="AM709" s="133"/>
      <c r="AN709" s="133"/>
      <c r="AO709" s="133"/>
      <c r="AP709" s="133"/>
      <c r="AQ709" s="133"/>
      <c r="AR709" s="133"/>
      <c r="AS709" s="133"/>
      <c r="AT709" s="133"/>
      <c r="AU709" s="133"/>
      <c r="AV709" s="133"/>
      <c r="AW709" s="133"/>
      <c r="AX709" s="133"/>
      <c r="AY709" s="133"/>
      <c r="AZ709" s="133"/>
    </row>
    <row r="710" spans="2:52" s="116" customFormat="1" x14ac:dyDescent="0.2">
      <c r="B710" s="119"/>
      <c r="C710" s="119"/>
      <c r="D710" s="119"/>
      <c r="E710" s="119"/>
      <c r="F710" s="119"/>
      <c r="G710" s="119"/>
      <c r="H710" s="119"/>
      <c r="I710" s="119"/>
      <c r="J710" s="119"/>
      <c r="K710" s="118"/>
      <c r="L710" s="118"/>
      <c r="M710" s="118"/>
      <c r="N710" s="132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  <c r="AF710" s="133"/>
      <c r="AG710" s="133"/>
      <c r="AH710" s="133"/>
      <c r="AI710" s="133"/>
      <c r="AJ710" s="133"/>
      <c r="AK710" s="133"/>
      <c r="AL710" s="133"/>
      <c r="AM710" s="133"/>
      <c r="AN710" s="133"/>
      <c r="AO710" s="133"/>
      <c r="AP710" s="133"/>
      <c r="AQ710" s="133"/>
      <c r="AR710" s="133"/>
      <c r="AS710" s="133"/>
      <c r="AT710" s="133"/>
      <c r="AU710" s="133"/>
      <c r="AV710" s="133"/>
      <c r="AW710" s="133"/>
      <c r="AX710" s="133"/>
      <c r="AY710" s="133"/>
      <c r="AZ710" s="133"/>
    </row>
    <row r="711" spans="2:52" s="116" customFormat="1" x14ac:dyDescent="0.2">
      <c r="B711" s="119"/>
      <c r="C711" s="119"/>
      <c r="D711" s="119"/>
      <c r="E711" s="119"/>
      <c r="F711" s="119"/>
      <c r="G711" s="119"/>
      <c r="H711" s="119"/>
      <c r="I711" s="119"/>
      <c r="J711" s="119"/>
      <c r="K711" s="118"/>
      <c r="L711" s="118"/>
      <c r="M711" s="118"/>
      <c r="N711" s="132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  <c r="AF711" s="133"/>
      <c r="AG711" s="133"/>
      <c r="AH711" s="133"/>
      <c r="AI711" s="133"/>
      <c r="AJ711" s="133"/>
      <c r="AK711" s="133"/>
      <c r="AL711" s="133"/>
      <c r="AM711" s="133"/>
      <c r="AN711" s="133"/>
      <c r="AO711" s="133"/>
      <c r="AP711" s="133"/>
      <c r="AQ711" s="133"/>
      <c r="AR711" s="133"/>
      <c r="AS711" s="133"/>
      <c r="AT711" s="133"/>
      <c r="AU711" s="133"/>
      <c r="AV711" s="133"/>
      <c r="AW711" s="133"/>
      <c r="AX711" s="133"/>
      <c r="AY711" s="133"/>
      <c r="AZ711" s="133"/>
    </row>
    <row r="712" spans="2:52" s="116" customFormat="1" x14ac:dyDescent="0.2">
      <c r="B712" s="119"/>
      <c r="C712" s="119"/>
      <c r="D712" s="119"/>
      <c r="E712" s="119"/>
      <c r="F712" s="119"/>
      <c r="G712" s="119"/>
      <c r="H712" s="119"/>
      <c r="I712" s="119"/>
      <c r="J712" s="119"/>
      <c r="K712" s="118"/>
      <c r="L712" s="118"/>
      <c r="M712" s="118"/>
      <c r="N712" s="132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  <c r="AF712" s="133"/>
      <c r="AG712" s="133"/>
      <c r="AH712" s="133"/>
      <c r="AI712" s="133"/>
      <c r="AJ712" s="133"/>
      <c r="AK712" s="133"/>
      <c r="AL712" s="133"/>
      <c r="AM712" s="133"/>
      <c r="AN712" s="133"/>
      <c r="AO712" s="133"/>
      <c r="AP712" s="133"/>
      <c r="AQ712" s="133"/>
      <c r="AR712" s="133"/>
      <c r="AS712" s="133"/>
      <c r="AT712" s="133"/>
      <c r="AU712" s="133"/>
      <c r="AV712" s="133"/>
      <c r="AW712" s="133"/>
      <c r="AX712" s="133"/>
      <c r="AY712" s="133"/>
      <c r="AZ712" s="133"/>
    </row>
    <row r="713" spans="2:52" s="116" customFormat="1" x14ac:dyDescent="0.2">
      <c r="B713" s="119"/>
      <c r="C713" s="119"/>
      <c r="D713" s="119"/>
      <c r="E713" s="119"/>
      <c r="F713" s="119"/>
      <c r="G713" s="119"/>
      <c r="H713" s="119"/>
      <c r="I713" s="119"/>
      <c r="J713" s="119"/>
      <c r="K713" s="118"/>
      <c r="L713" s="118"/>
      <c r="M713" s="118"/>
      <c r="N713" s="132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  <c r="AF713" s="133"/>
      <c r="AG713" s="133"/>
      <c r="AH713" s="133"/>
      <c r="AI713" s="133"/>
      <c r="AJ713" s="133"/>
      <c r="AK713" s="133"/>
      <c r="AL713" s="133"/>
      <c r="AM713" s="133"/>
      <c r="AN713" s="133"/>
      <c r="AO713" s="133"/>
      <c r="AP713" s="133"/>
      <c r="AQ713" s="133"/>
      <c r="AR713" s="133"/>
      <c r="AS713" s="133"/>
      <c r="AT713" s="133"/>
      <c r="AU713" s="133"/>
      <c r="AV713" s="133"/>
      <c r="AW713" s="133"/>
      <c r="AX713" s="133"/>
      <c r="AY713" s="133"/>
      <c r="AZ713" s="133"/>
    </row>
    <row r="714" spans="2:52" s="116" customFormat="1" x14ac:dyDescent="0.2">
      <c r="B714" s="119"/>
      <c r="C714" s="119"/>
      <c r="D714" s="119"/>
      <c r="E714" s="119"/>
      <c r="F714" s="119"/>
      <c r="G714" s="119"/>
      <c r="H714" s="119"/>
      <c r="I714" s="119"/>
      <c r="J714" s="119"/>
      <c r="K714" s="118"/>
      <c r="L714" s="118"/>
      <c r="M714" s="118"/>
      <c r="N714" s="132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  <c r="AF714" s="133"/>
      <c r="AG714" s="133"/>
      <c r="AH714" s="133"/>
      <c r="AI714" s="133"/>
      <c r="AJ714" s="133"/>
      <c r="AK714" s="133"/>
      <c r="AL714" s="133"/>
      <c r="AM714" s="133"/>
      <c r="AN714" s="133"/>
      <c r="AO714" s="133"/>
      <c r="AP714" s="133"/>
      <c r="AQ714" s="133"/>
      <c r="AR714" s="133"/>
      <c r="AS714" s="133"/>
      <c r="AT714" s="133"/>
      <c r="AU714" s="133"/>
      <c r="AV714" s="133"/>
      <c r="AW714" s="133"/>
      <c r="AX714" s="133"/>
      <c r="AY714" s="133"/>
      <c r="AZ714" s="133"/>
    </row>
    <row r="715" spans="2:52" s="116" customFormat="1" x14ac:dyDescent="0.2">
      <c r="B715" s="119"/>
      <c r="C715" s="119"/>
      <c r="D715" s="119"/>
      <c r="E715" s="119"/>
      <c r="F715" s="119"/>
      <c r="G715" s="119"/>
      <c r="H715" s="119"/>
      <c r="I715" s="119"/>
      <c r="J715" s="119"/>
      <c r="K715" s="118"/>
      <c r="L715" s="118"/>
      <c r="M715" s="118"/>
      <c r="N715" s="132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  <c r="AF715" s="133"/>
      <c r="AG715" s="133"/>
      <c r="AH715" s="133"/>
      <c r="AI715" s="133"/>
      <c r="AJ715" s="133"/>
      <c r="AK715" s="133"/>
      <c r="AL715" s="133"/>
      <c r="AM715" s="133"/>
      <c r="AN715" s="133"/>
      <c r="AO715" s="133"/>
      <c r="AP715" s="133"/>
      <c r="AQ715" s="133"/>
      <c r="AR715" s="133"/>
      <c r="AS715" s="133"/>
      <c r="AT715" s="133"/>
      <c r="AU715" s="133"/>
      <c r="AV715" s="133"/>
      <c r="AW715" s="133"/>
      <c r="AX715" s="133"/>
      <c r="AY715" s="133"/>
      <c r="AZ715" s="133"/>
    </row>
    <row r="716" spans="2:52" s="116" customFormat="1" x14ac:dyDescent="0.2">
      <c r="B716" s="119"/>
      <c r="C716" s="119"/>
      <c r="D716" s="119"/>
      <c r="E716" s="119"/>
      <c r="F716" s="119"/>
      <c r="G716" s="119"/>
      <c r="H716" s="119"/>
      <c r="I716" s="119"/>
      <c r="J716" s="119"/>
      <c r="K716" s="118"/>
      <c r="L716" s="118"/>
      <c r="M716" s="118"/>
      <c r="N716" s="132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  <c r="AF716" s="133"/>
      <c r="AG716" s="133"/>
      <c r="AH716" s="133"/>
      <c r="AI716" s="133"/>
      <c r="AJ716" s="133"/>
      <c r="AK716" s="133"/>
      <c r="AL716" s="133"/>
      <c r="AM716" s="133"/>
      <c r="AN716" s="133"/>
      <c r="AO716" s="133"/>
      <c r="AP716" s="133"/>
      <c r="AQ716" s="133"/>
      <c r="AR716" s="133"/>
      <c r="AS716" s="133"/>
      <c r="AT716" s="133"/>
      <c r="AU716" s="133"/>
      <c r="AV716" s="133"/>
      <c r="AW716" s="133"/>
      <c r="AX716" s="133"/>
      <c r="AY716" s="133"/>
      <c r="AZ716" s="133"/>
    </row>
    <row r="717" spans="2:52" s="116" customFormat="1" x14ac:dyDescent="0.2">
      <c r="B717" s="119"/>
      <c r="C717" s="119"/>
      <c r="D717" s="119"/>
      <c r="E717" s="119"/>
      <c r="F717" s="119"/>
      <c r="G717" s="119"/>
      <c r="H717" s="119"/>
      <c r="I717" s="119"/>
      <c r="J717" s="119"/>
      <c r="K717" s="118"/>
      <c r="L717" s="118"/>
      <c r="M717" s="118"/>
      <c r="N717" s="132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  <c r="AF717" s="133"/>
      <c r="AG717" s="133"/>
      <c r="AH717" s="133"/>
      <c r="AI717" s="133"/>
      <c r="AJ717" s="133"/>
      <c r="AK717" s="133"/>
      <c r="AL717" s="133"/>
      <c r="AM717" s="133"/>
      <c r="AN717" s="133"/>
      <c r="AO717" s="133"/>
      <c r="AP717" s="133"/>
      <c r="AQ717" s="133"/>
      <c r="AR717" s="133"/>
      <c r="AS717" s="133"/>
      <c r="AT717" s="133"/>
      <c r="AU717" s="133"/>
      <c r="AV717" s="133"/>
      <c r="AW717" s="133"/>
      <c r="AX717" s="133"/>
      <c r="AY717" s="133"/>
      <c r="AZ717" s="133"/>
    </row>
    <row r="718" spans="2:52" s="116" customFormat="1" x14ac:dyDescent="0.2">
      <c r="B718" s="119"/>
      <c r="C718" s="119"/>
      <c r="D718" s="119"/>
      <c r="E718" s="119"/>
      <c r="F718" s="119"/>
      <c r="G718" s="119"/>
      <c r="H718" s="119"/>
      <c r="I718" s="119"/>
      <c r="J718" s="119"/>
      <c r="K718" s="118"/>
      <c r="L718" s="118"/>
      <c r="M718" s="118"/>
      <c r="N718" s="132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  <c r="AF718" s="133"/>
      <c r="AG718" s="133"/>
      <c r="AH718" s="133"/>
      <c r="AI718" s="133"/>
      <c r="AJ718" s="133"/>
      <c r="AK718" s="133"/>
      <c r="AL718" s="133"/>
      <c r="AM718" s="133"/>
      <c r="AN718" s="133"/>
      <c r="AO718" s="133"/>
      <c r="AP718" s="133"/>
      <c r="AQ718" s="133"/>
      <c r="AR718" s="133"/>
      <c r="AS718" s="133"/>
      <c r="AT718" s="133"/>
      <c r="AU718" s="133"/>
      <c r="AV718" s="133"/>
      <c r="AW718" s="133"/>
      <c r="AX718" s="133"/>
      <c r="AY718" s="133"/>
      <c r="AZ718" s="133"/>
    </row>
    <row r="719" spans="2:52" s="116" customFormat="1" x14ac:dyDescent="0.2">
      <c r="B719" s="119"/>
      <c r="C719" s="119"/>
      <c r="D719" s="119"/>
      <c r="E719" s="119"/>
      <c r="F719" s="119"/>
      <c r="G719" s="119"/>
      <c r="H719" s="119"/>
      <c r="I719" s="119"/>
      <c r="J719" s="119"/>
      <c r="K719" s="118"/>
      <c r="L719" s="118"/>
      <c r="M719" s="118"/>
      <c r="N719" s="132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  <c r="AF719" s="133"/>
      <c r="AG719" s="133"/>
      <c r="AH719" s="133"/>
      <c r="AI719" s="133"/>
      <c r="AJ719" s="133"/>
      <c r="AK719" s="133"/>
      <c r="AL719" s="133"/>
      <c r="AM719" s="133"/>
      <c r="AN719" s="133"/>
      <c r="AO719" s="133"/>
      <c r="AP719" s="133"/>
      <c r="AQ719" s="133"/>
      <c r="AR719" s="133"/>
      <c r="AS719" s="133"/>
      <c r="AT719" s="133"/>
      <c r="AU719" s="133"/>
      <c r="AV719" s="133"/>
      <c r="AW719" s="133"/>
      <c r="AX719" s="133"/>
      <c r="AY719" s="133"/>
      <c r="AZ719" s="133"/>
    </row>
    <row r="720" spans="2:52" s="116" customFormat="1" x14ac:dyDescent="0.2">
      <c r="B720" s="119"/>
      <c r="C720" s="119"/>
      <c r="D720" s="119"/>
      <c r="E720" s="119"/>
      <c r="F720" s="119"/>
      <c r="G720" s="119"/>
      <c r="H720" s="119"/>
      <c r="I720" s="119"/>
      <c r="J720" s="119"/>
      <c r="K720" s="118"/>
      <c r="L720" s="118"/>
      <c r="M720" s="118"/>
      <c r="N720" s="132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  <c r="AF720" s="133"/>
      <c r="AG720" s="133"/>
      <c r="AH720" s="133"/>
      <c r="AI720" s="133"/>
      <c r="AJ720" s="133"/>
      <c r="AK720" s="133"/>
      <c r="AL720" s="133"/>
      <c r="AM720" s="133"/>
      <c r="AN720" s="133"/>
      <c r="AO720" s="133"/>
      <c r="AP720" s="133"/>
      <c r="AQ720" s="133"/>
      <c r="AR720" s="133"/>
      <c r="AS720" s="133"/>
      <c r="AT720" s="133"/>
      <c r="AU720" s="133"/>
      <c r="AV720" s="133"/>
      <c r="AW720" s="133"/>
      <c r="AX720" s="133"/>
      <c r="AY720" s="133"/>
      <c r="AZ720" s="133"/>
    </row>
    <row r="721" spans="2:52" s="116" customFormat="1" x14ac:dyDescent="0.2">
      <c r="B721" s="119"/>
      <c r="C721" s="119"/>
      <c r="D721" s="119"/>
      <c r="E721" s="119"/>
      <c r="F721" s="119"/>
      <c r="G721" s="119"/>
      <c r="H721" s="119"/>
      <c r="I721" s="119"/>
      <c r="J721" s="119"/>
      <c r="K721" s="118"/>
      <c r="L721" s="118"/>
      <c r="M721" s="118"/>
      <c r="N721" s="132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  <c r="AF721" s="133"/>
      <c r="AG721" s="133"/>
      <c r="AH721" s="133"/>
      <c r="AI721" s="133"/>
      <c r="AJ721" s="133"/>
      <c r="AK721" s="133"/>
      <c r="AL721" s="133"/>
      <c r="AM721" s="133"/>
      <c r="AN721" s="133"/>
      <c r="AO721" s="133"/>
      <c r="AP721" s="133"/>
      <c r="AQ721" s="133"/>
      <c r="AR721" s="133"/>
      <c r="AS721" s="133"/>
      <c r="AT721" s="133"/>
      <c r="AU721" s="133"/>
      <c r="AV721" s="133"/>
      <c r="AW721" s="133"/>
      <c r="AX721" s="133"/>
      <c r="AY721" s="133"/>
      <c r="AZ721" s="133"/>
    </row>
    <row r="722" spans="2:52" s="116" customFormat="1" x14ac:dyDescent="0.2">
      <c r="B722" s="119"/>
      <c r="C722" s="119"/>
      <c r="D722" s="119"/>
      <c r="E722" s="119"/>
      <c r="F722" s="119"/>
      <c r="G722" s="119"/>
      <c r="H722" s="119"/>
      <c r="I722" s="119"/>
      <c r="J722" s="119"/>
      <c r="K722" s="118"/>
      <c r="L722" s="118"/>
      <c r="M722" s="118"/>
      <c r="N722" s="132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  <c r="AF722" s="133"/>
      <c r="AG722" s="133"/>
      <c r="AH722" s="133"/>
      <c r="AI722" s="133"/>
      <c r="AJ722" s="133"/>
      <c r="AK722" s="133"/>
      <c r="AL722" s="133"/>
      <c r="AM722" s="133"/>
      <c r="AN722" s="133"/>
      <c r="AO722" s="133"/>
      <c r="AP722" s="133"/>
      <c r="AQ722" s="133"/>
      <c r="AR722" s="133"/>
      <c r="AS722" s="133"/>
      <c r="AT722" s="133"/>
      <c r="AU722" s="133"/>
      <c r="AV722" s="133"/>
      <c r="AW722" s="133"/>
      <c r="AX722" s="133"/>
      <c r="AY722" s="133"/>
      <c r="AZ722" s="133"/>
    </row>
    <row r="723" spans="2:52" s="116" customFormat="1" x14ac:dyDescent="0.2">
      <c r="B723" s="119"/>
      <c r="C723" s="119"/>
      <c r="D723" s="119"/>
      <c r="E723" s="119"/>
      <c r="F723" s="119"/>
      <c r="G723" s="119"/>
      <c r="H723" s="119"/>
      <c r="I723" s="119"/>
      <c r="J723" s="119"/>
      <c r="K723" s="118"/>
      <c r="L723" s="118"/>
      <c r="M723" s="118"/>
      <c r="N723" s="132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  <c r="AF723" s="133"/>
      <c r="AG723" s="133"/>
      <c r="AH723" s="133"/>
      <c r="AI723" s="133"/>
      <c r="AJ723" s="133"/>
      <c r="AK723" s="133"/>
      <c r="AL723" s="133"/>
      <c r="AM723" s="133"/>
      <c r="AN723" s="133"/>
      <c r="AO723" s="133"/>
      <c r="AP723" s="133"/>
      <c r="AQ723" s="133"/>
      <c r="AR723" s="133"/>
      <c r="AS723" s="133"/>
      <c r="AT723" s="133"/>
      <c r="AU723" s="133"/>
      <c r="AV723" s="133"/>
      <c r="AW723" s="133"/>
      <c r="AX723" s="133"/>
      <c r="AY723" s="133"/>
      <c r="AZ723" s="133"/>
    </row>
    <row r="724" spans="2:52" s="116" customFormat="1" x14ac:dyDescent="0.2">
      <c r="B724" s="119"/>
      <c r="C724" s="119"/>
      <c r="D724" s="119"/>
      <c r="E724" s="119"/>
      <c r="F724" s="119"/>
      <c r="G724" s="119"/>
      <c r="H724" s="119"/>
      <c r="I724" s="119"/>
      <c r="J724" s="119"/>
      <c r="K724" s="118"/>
      <c r="L724" s="118"/>
      <c r="M724" s="118"/>
      <c r="N724" s="132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  <c r="AF724" s="133"/>
      <c r="AG724" s="133"/>
      <c r="AH724" s="133"/>
      <c r="AI724" s="133"/>
      <c r="AJ724" s="133"/>
      <c r="AK724" s="133"/>
      <c r="AL724" s="133"/>
      <c r="AM724" s="133"/>
      <c r="AN724" s="133"/>
      <c r="AO724" s="133"/>
      <c r="AP724" s="133"/>
      <c r="AQ724" s="133"/>
      <c r="AR724" s="133"/>
      <c r="AS724" s="133"/>
      <c r="AT724" s="133"/>
      <c r="AU724" s="133"/>
      <c r="AV724" s="133"/>
      <c r="AW724" s="133"/>
      <c r="AX724" s="133"/>
      <c r="AY724" s="133"/>
      <c r="AZ724" s="133"/>
    </row>
    <row r="725" spans="2:52" s="116" customFormat="1" x14ac:dyDescent="0.2">
      <c r="B725" s="119"/>
      <c r="C725" s="119"/>
      <c r="D725" s="119"/>
      <c r="E725" s="119"/>
      <c r="F725" s="119"/>
      <c r="G725" s="119"/>
      <c r="H725" s="119"/>
      <c r="I725" s="119"/>
      <c r="J725" s="119"/>
      <c r="K725" s="118"/>
      <c r="L725" s="118"/>
      <c r="M725" s="118"/>
      <c r="N725" s="132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  <c r="AF725" s="133"/>
      <c r="AG725" s="133"/>
      <c r="AH725" s="133"/>
      <c r="AI725" s="133"/>
      <c r="AJ725" s="133"/>
      <c r="AK725" s="133"/>
      <c r="AL725" s="133"/>
      <c r="AM725" s="133"/>
      <c r="AN725" s="133"/>
      <c r="AO725" s="133"/>
      <c r="AP725" s="133"/>
      <c r="AQ725" s="133"/>
      <c r="AR725" s="133"/>
      <c r="AS725" s="133"/>
      <c r="AT725" s="133"/>
      <c r="AU725" s="133"/>
      <c r="AV725" s="133"/>
      <c r="AW725" s="133"/>
      <c r="AX725" s="133"/>
      <c r="AY725" s="133"/>
      <c r="AZ725" s="133"/>
    </row>
    <row r="726" spans="2:52" s="116" customFormat="1" x14ac:dyDescent="0.2">
      <c r="B726" s="119"/>
      <c r="C726" s="119"/>
      <c r="D726" s="119"/>
      <c r="E726" s="119"/>
      <c r="F726" s="119"/>
      <c r="G726" s="119"/>
      <c r="H726" s="119"/>
      <c r="I726" s="119"/>
      <c r="J726" s="119"/>
      <c r="K726" s="118"/>
      <c r="L726" s="118"/>
      <c r="M726" s="118"/>
      <c r="N726" s="132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  <c r="AF726" s="133"/>
      <c r="AG726" s="133"/>
      <c r="AH726" s="133"/>
      <c r="AI726" s="133"/>
      <c r="AJ726" s="133"/>
      <c r="AK726" s="133"/>
      <c r="AL726" s="133"/>
      <c r="AM726" s="133"/>
      <c r="AN726" s="133"/>
      <c r="AO726" s="133"/>
      <c r="AP726" s="133"/>
      <c r="AQ726" s="133"/>
      <c r="AR726" s="133"/>
      <c r="AS726" s="133"/>
      <c r="AT726" s="133"/>
      <c r="AU726" s="133"/>
      <c r="AV726" s="133"/>
      <c r="AW726" s="133"/>
      <c r="AX726" s="133"/>
      <c r="AY726" s="133"/>
      <c r="AZ726" s="133"/>
    </row>
    <row r="727" spans="2:52" s="116" customFormat="1" x14ac:dyDescent="0.2">
      <c r="B727" s="119"/>
      <c r="C727" s="119"/>
      <c r="D727" s="119"/>
      <c r="E727" s="119"/>
      <c r="F727" s="119"/>
      <c r="G727" s="119"/>
      <c r="H727" s="119"/>
      <c r="I727" s="119"/>
      <c r="J727" s="119"/>
      <c r="K727" s="118"/>
      <c r="L727" s="118"/>
      <c r="M727" s="118"/>
      <c r="N727" s="132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  <c r="AF727" s="133"/>
      <c r="AG727" s="133"/>
      <c r="AH727" s="133"/>
      <c r="AI727" s="133"/>
      <c r="AJ727" s="133"/>
      <c r="AK727" s="133"/>
      <c r="AL727" s="133"/>
      <c r="AM727" s="133"/>
      <c r="AN727" s="133"/>
      <c r="AO727" s="133"/>
      <c r="AP727" s="133"/>
      <c r="AQ727" s="133"/>
      <c r="AR727" s="133"/>
      <c r="AS727" s="133"/>
      <c r="AT727" s="133"/>
      <c r="AU727" s="133"/>
      <c r="AV727" s="133"/>
      <c r="AW727" s="133"/>
      <c r="AX727" s="133"/>
      <c r="AY727" s="133"/>
      <c r="AZ727" s="133"/>
    </row>
    <row r="728" spans="2:52" s="116" customFormat="1" x14ac:dyDescent="0.2">
      <c r="B728" s="119"/>
      <c r="C728" s="119"/>
      <c r="D728" s="119"/>
      <c r="E728" s="119"/>
      <c r="F728" s="119"/>
      <c r="G728" s="119"/>
      <c r="H728" s="119"/>
      <c r="I728" s="119"/>
      <c r="J728" s="119"/>
      <c r="K728" s="118"/>
      <c r="L728" s="118"/>
      <c r="M728" s="118"/>
      <c r="N728" s="132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  <c r="AF728" s="133"/>
      <c r="AG728" s="133"/>
      <c r="AH728" s="133"/>
      <c r="AI728" s="133"/>
      <c r="AJ728" s="133"/>
      <c r="AK728" s="133"/>
      <c r="AL728" s="133"/>
      <c r="AM728" s="133"/>
      <c r="AN728" s="133"/>
      <c r="AO728" s="133"/>
      <c r="AP728" s="133"/>
      <c r="AQ728" s="133"/>
      <c r="AR728" s="133"/>
      <c r="AS728" s="133"/>
      <c r="AT728" s="133"/>
      <c r="AU728" s="133"/>
      <c r="AV728" s="133"/>
      <c r="AW728" s="133"/>
      <c r="AX728" s="133"/>
      <c r="AY728" s="133"/>
      <c r="AZ728" s="133"/>
    </row>
    <row r="729" spans="2:52" s="116" customFormat="1" x14ac:dyDescent="0.2">
      <c r="B729" s="119"/>
      <c r="C729" s="119"/>
      <c r="D729" s="119"/>
      <c r="E729" s="119"/>
      <c r="F729" s="119"/>
      <c r="G729" s="119"/>
      <c r="H729" s="119"/>
      <c r="I729" s="119"/>
      <c r="J729" s="119"/>
      <c r="K729" s="118"/>
      <c r="L729" s="118"/>
      <c r="M729" s="118"/>
      <c r="N729" s="132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  <c r="AF729" s="133"/>
      <c r="AG729" s="133"/>
      <c r="AH729" s="133"/>
      <c r="AI729" s="133"/>
      <c r="AJ729" s="133"/>
      <c r="AK729" s="133"/>
      <c r="AL729" s="133"/>
      <c r="AM729" s="133"/>
      <c r="AN729" s="133"/>
      <c r="AO729" s="133"/>
      <c r="AP729" s="133"/>
      <c r="AQ729" s="133"/>
      <c r="AR729" s="133"/>
      <c r="AS729" s="133"/>
      <c r="AT729" s="133"/>
      <c r="AU729" s="133"/>
      <c r="AV729" s="133"/>
      <c r="AW729" s="133"/>
      <c r="AX729" s="133"/>
      <c r="AY729" s="133"/>
      <c r="AZ729" s="133"/>
    </row>
    <row r="730" spans="2:52" s="116" customFormat="1" x14ac:dyDescent="0.2">
      <c r="B730" s="119"/>
      <c r="C730" s="119"/>
      <c r="D730" s="119"/>
      <c r="E730" s="119"/>
      <c r="F730" s="119"/>
      <c r="G730" s="119"/>
      <c r="H730" s="119"/>
      <c r="I730" s="119"/>
      <c r="J730" s="119"/>
      <c r="K730" s="118"/>
      <c r="L730" s="118"/>
      <c r="M730" s="118"/>
      <c r="N730" s="132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  <c r="AF730" s="133"/>
      <c r="AG730" s="133"/>
      <c r="AH730" s="133"/>
      <c r="AI730" s="133"/>
      <c r="AJ730" s="133"/>
      <c r="AK730" s="133"/>
      <c r="AL730" s="133"/>
      <c r="AM730" s="133"/>
      <c r="AN730" s="133"/>
      <c r="AO730" s="133"/>
      <c r="AP730" s="133"/>
      <c r="AQ730" s="133"/>
      <c r="AR730" s="133"/>
      <c r="AS730" s="133"/>
      <c r="AT730" s="133"/>
      <c r="AU730" s="133"/>
      <c r="AV730" s="133"/>
      <c r="AW730" s="133"/>
      <c r="AX730" s="133"/>
      <c r="AY730" s="133"/>
      <c r="AZ730" s="133"/>
    </row>
    <row r="731" spans="2:52" s="116" customFormat="1" x14ac:dyDescent="0.2">
      <c r="B731" s="119"/>
      <c r="C731" s="119"/>
      <c r="D731" s="119"/>
      <c r="E731" s="119"/>
      <c r="F731" s="119"/>
      <c r="G731" s="119"/>
      <c r="H731" s="119"/>
      <c r="I731" s="119"/>
      <c r="J731" s="119"/>
      <c r="K731" s="118"/>
      <c r="L731" s="118"/>
      <c r="M731" s="118"/>
      <c r="N731" s="132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  <c r="AF731" s="133"/>
      <c r="AG731" s="133"/>
      <c r="AH731" s="133"/>
      <c r="AI731" s="133"/>
      <c r="AJ731" s="133"/>
      <c r="AK731" s="133"/>
      <c r="AL731" s="133"/>
      <c r="AM731" s="133"/>
      <c r="AN731" s="133"/>
      <c r="AO731" s="133"/>
      <c r="AP731" s="133"/>
      <c r="AQ731" s="133"/>
      <c r="AR731" s="133"/>
      <c r="AS731" s="133"/>
      <c r="AT731" s="133"/>
      <c r="AU731" s="133"/>
      <c r="AV731" s="133"/>
      <c r="AW731" s="133"/>
      <c r="AX731" s="133"/>
      <c r="AY731" s="133"/>
      <c r="AZ731" s="133"/>
    </row>
    <row r="732" spans="2:52" s="116" customFormat="1" x14ac:dyDescent="0.2">
      <c r="B732" s="119"/>
      <c r="C732" s="119"/>
      <c r="D732" s="119"/>
      <c r="E732" s="119"/>
      <c r="F732" s="119"/>
      <c r="G732" s="119"/>
      <c r="H732" s="119"/>
      <c r="I732" s="119"/>
      <c r="J732" s="119"/>
      <c r="K732" s="118"/>
      <c r="L732" s="118"/>
      <c r="M732" s="118"/>
      <c r="N732" s="132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  <c r="AF732" s="133"/>
      <c r="AG732" s="133"/>
      <c r="AH732" s="133"/>
      <c r="AI732" s="133"/>
      <c r="AJ732" s="133"/>
      <c r="AK732" s="133"/>
      <c r="AL732" s="133"/>
      <c r="AM732" s="133"/>
      <c r="AN732" s="133"/>
      <c r="AO732" s="133"/>
      <c r="AP732" s="133"/>
      <c r="AQ732" s="133"/>
      <c r="AR732" s="133"/>
      <c r="AS732" s="133"/>
      <c r="AT732" s="133"/>
      <c r="AU732" s="133"/>
      <c r="AV732" s="133"/>
      <c r="AW732" s="133"/>
      <c r="AX732" s="133"/>
      <c r="AY732" s="133"/>
      <c r="AZ732" s="133"/>
    </row>
    <row r="733" spans="2:52" s="116" customFormat="1" x14ac:dyDescent="0.2">
      <c r="B733" s="119"/>
      <c r="C733" s="119"/>
      <c r="D733" s="119"/>
      <c r="E733" s="119"/>
      <c r="F733" s="119"/>
      <c r="G733" s="119"/>
      <c r="H733" s="119"/>
      <c r="I733" s="119"/>
      <c r="J733" s="119"/>
      <c r="K733" s="118"/>
      <c r="L733" s="118"/>
      <c r="M733" s="118"/>
      <c r="N733" s="132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  <c r="AF733" s="133"/>
      <c r="AG733" s="133"/>
      <c r="AH733" s="133"/>
      <c r="AI733" s="133"/>
      <c r="AJ733" s="133"/>
      <c r="AK733" s="133"/>
      <c r="AL733" s="133"/>
      <c r="AM733" s="133"/>
      <c r="AN733" s="133"/>
      <c r="AO733" s="133"/>
      <c r="AP733" s="133"/>
      <c r="AQ733" s="133"/>
      <c r="AR733" s="133"/>
      <c r="AS733" s="133"/>
      <c r="AT733" s="133"/>
      <c r="AU733" s="133"/>
      <c r="AV733" s="133"/>
      <c r="AW733" s="133"/>
      <c r="AX733" s="133"/>
      <c r="AY733" s="133"/>
      <c r="AZ733" s="133"/>
    </row>
    <row r="734" spans="2:52" s="116" customFormat="1" x14ac:dyDescent="0.2">
      <c r="B734" s="119"/>
      <c r="C734" s="119"/>
      <c r="D734" s="119"/>
      <c r="E734" s="119"/>
      <c r="F734" s="119"/>
      <c r="G734" s="119"/>
      <c r="H734" s="119"/>
      <c r="I734" s="119"/>
      <c r="J734" s="119"/>
      <c r="K734" s="118"/>
      <c r="L734" s="118"/>
      <c r="M734" s="118"/>
      <c r="N734" s="132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  <c r="AF734" s="133"/>
      <c r="AG734" s="133"/>
      <c r="AH734" s="133"/>
      <c r="AI734" s="133"/>
      <c r="AJ734" s="133"/>
      <c r="AK734" s="133"/>
      <c r="AL734" s="133"/>
      <c r="AM734" s="133"/>
      <c r="AN734" s="133"/>
      <c r="AO734" s="133"/>
      <c r="AP734" s="133"/>
      <c r="AQ734" s="133"/>
      <c r="AR734" s="133"/>
      <c r="AS734" s="133"/>
      <c r="AT734" s="133"/>
      <c r="AU734" s="133"/>
      <c r="AV734" s="133"/>
      <c r="AW734" s="133"/>
      <c r="AX734" s="133"/>
      <c r="AY734" s="133"/>
      <c r="AZ734" s="133"/>
    </row>
    <row r="735" spans="2:52" s="116" customFormat="1" x14ac:dyDescent="0.2">
      <c r="B735" s="119"/>
      <c r="C735" s="119"/>
      <c r="D735" s="119"/>
      <c r="E735" s="119"/>
      <c r="F735" s="119"/>
      <c r="G735" s="119"/>
      <c r="H735" s="119"/>
      <c r="I735" s="119"/>
      <c r="J735" s="119"/>
      <c r="K735" s="118"/>
      <c r="L735" s="118"/>
      <c r="M735" s="118"/>
      <c r="N735" s="132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  <c r="AF735" s="133"/>
      <c r="AG735" s="133"/>
      <c r="AH735" s="133"/>
      <c r="AI735" s="133"/>
      <c r="AJ735" s="133"/>
      <c r="AK735" s="133"/>
      <c r="AL735" s="133"/>
      <c r="AM735" s="133"/>
      <c r="AN735" s="133"/>
      <c r="AO735" s="133"/>
      <c r="AP735" s="133"/>
      <c r="AQ735" s="133"/>
      <c r="AR735" s="133"/>
      <c r="AS735" s="133"/>
      <c r="AT735" s="133"/>
      <c r="AU735" s="133"/>
      <c r="AV735" s="133"/>
      <c r="AW735" s="133"/>
      <c r="AX735" s="133"/>
      <c r="AY735" s="133"/>
      <c r="AZ735" s="133"/>
    </row>
    <row r="736" spans="2:52" s="116" customFormat="1" x14ac:dyDescent="0.2">
      <c r="B736" s="119"/>
      <c r="C736" s="119"/>
      <c r="D736" s="119"/>
      <c r="E736" s="119"/>
      <c r="F736" s="119"/>
      <c r="G736" s="119"/>
      <c r="H736" s="119"/>
      <c r="I736" s="119"/>
      <c r="J736" s="119"/>
      <c r="K736" s="118"/>
      <c r="L736" s="118"/>
      <c r="M736" s="118"/>
      <c r="N736" s="132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  <c r="AF736" s="133"/>
      <c r="AG736" s="133"/>
      <c r="AH736" s="133"/>
      <c r="AI736" s="133"/>
      <c r="AJ736" s="133"/>
      <c r="AK736" s="133"/>
      <c r="AL736" s="133"/>
      <c r="AM736" s="133"/>
      <c r="AN736" s="133"/>
      <c r="AO736" s="133"/>
      <c r="AP736" s="133"/>
      <c r="AQ736" s="133"/>
      <c r="AR736" s="133"/>
      <c r="AS736" s="133"/>
      <c r="AT736" s="133"/>
      <c r="AU736" s="133"/>
      <c r="AV736" s="133"/>
      <c r="AW736" s="133"/>
      <c r="AX736" s="133"/>
      <c r="AY736" s="133"/>
      <c r="AZ736" s="133"/>
    </row>
    <row r="737" spans="2:52" s="116" customFormat="1" x14ac:dyDescent="0.2">
      <c r="B737" s="119"/>
      <c r="C737" s="119"/>
      <c r="D737" s="119"/>
      <c r="E737" s="119"/>
      <c r="F737" s="119"/>
      <c r="G737" s="119"/>
      <c r="H737" s="119"/>
      <c r="I737" s="119"/>
      <c r="J737" s="119"/>
      <c r="K737" s="118"/>
      <c r="L737" s="118"/>
      <c r="M737" s="118"/>
      <c r="N737" s="132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  <c r="AF737" s="133"/>
      <c r="AG737" s="133"/>
      <c r="AH737" s="133"/>
      <c r="AI737" s="133"/>
      <c r="AJ737" s="133"/>
      <c r="AK737" s="133"/>
      <c r="AL737" s="133"/>
      <c r="AM737" s="133"/>
      <c r="AN737" s="133"/>
      <c r="AO737" s="133"/>
      <c r="AP737" s="133"/>
      <c r="AQ737" s="133"/>
      <c r="AR737" s="133"/>
      <c r="AS737" s="133"/>
      <c r="AT737" s="133"/>
      <c r="AU737" s="133"/>
      <c r="AV737" s="133"/>
      <c r="AW737" s="133"/>
      <c r="AX737" s="133"/>
      <c r="AY737" s="133"/>
      <c r="AZ737" s="133"/>
    </row>
    <row r="738" spans="2:52" s="116" customFormat="1" x14ac:dyDescent="0.2">
      <c r="B738" s="119"/>
      <c r="C738" s="119"/>
      <c r="D738" s="119"/>
      <c r="E738" s="119"/>
      <c r="F738" s="119"/>
      <c r="G738" s="119"/>
      <c r="H738" s="119"/>
      <c r="I738" s="119"/>
      <c r="J738" s="119"/>
      <c r="K738" s="118"/>
      <c r="L738" s="118"/>
      <c r="M738" s="118"/>
      <c r="N738" s="132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  <c r="AF738" s="133"/>
      <c r="AG738" s="133"/>
      <c r="AH738" s="133"/>
      <c r="AI738" s="133"/>
      <c r="AJ738" s="133"/>
      <c r="AK738" s="133"/>
      <c r="AL738" s="133"/>
      <c r="AM738" s="133"/>
      <c r="AN738" s="133"/>
      <c r="AO738" s="133"/>
      <c r="AP738" s="133"/>
      <c r="AQ738" s="133"/>
      <c r="AR738" s="133"/>
      <c r="AS738" s="133"/>
      <c r="AT738" s="133"/>
      <c r="AU738" s="133"/>
      <c r="AV738" s="133"/>
      <c r="AW738" s="133"/>
      <c r="AX738" s="133"/>
      <c r="AY738" s="133"/>
      <c r="AZ738" s="133"/>
    </row>
    <row r="739" spans="2:52" s="116" customFormat="1" x14ac:dyDescent="0.2">
      <c r="B739" s="119"/>
      <c r="C739" s="119"/>
      <c r="D739" s="119"/>
      <c r="E739" s="119"/>
      <c r="F739" s="119"/>
      <c r="G739" s="119"/>
      <c r="H739" s="119"/>
      <c r="I739" s="119"/>
      <c r="J739" s="119"/>
      <c r="K739" s="118"/>
      <c r="L739" s="118"/>
      <c r="M739" s="118"/>
      <c r="N739" s="132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  <c r="AF739" s="133"/>
      <c r="AG739" s="133"/>
      <c r="AH739" s="133"/>
      <c r="AI739" s="133"/>
      <c r="AJ739" s="133"/>
      <c r="AK739" s="133"/>
      <c r="AL739" s="133"/>
      <c r="AM739" s="133"/>
      <c r="AN739" s="133"/>
      <c r="AO739" s="133"/>
      <c r="AP739" s="133"/>
      <c r="AQ739" s="133"/>
      <c r="AR739" s="133"/>
      <c r="AS739" s="133"/>
      <c r="AT739" s="133"/>
      <c r="AU739" s="133"/>
      <c r="AV739" s="133"/>
      <c r="AW739" s="133"/>
      <c r="AX739" s="133"/>
      <c r="AY739" s="133"/>
      <c r="AZ739" s="133"/>
    </row>
    <row r="740" spans="2:52" s="116" customFormat="1" x14ac:dyDescent="0.2">
      <c r="B740" s="119"/>
      <c r="C740" s="119"/>
      <c r="D740" s="119"/>
      <c r="E740" s="119"/>
      <c r="F740" s="119"/>
      <c r="G740" s="119"/>
      <c r="H740" s="119"/>
      <c r="I740" s="119"/>
      <c r="J740" s="119"/>
      <c r="K740" s="118"/>
      <c r="L740" s="118"/>
      <c r="M740" s="118"/>
      <c r="N740" s="132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  <c r="AF740" s="133"/>
      <c r="AG740" s="133"/>
      <c r="AH740" s="133"/>
      <c r="AI740" s="133"/>
      <c r="AJ740" s="133"/>
      <c r="AK740" s="133"/>
      <c r="AL740" s="133"/>
      <c r="AM740" s="133"/>
      <c r="AN740" s="133"/>
      <c r="AO740" s="133"/>
      <c r="AP740" s="133"/>
      <c r="AQ740" s="133"/>
      <c r="AR740" s="133"/>
      <c r="AS740" s="133"/>
      <c r="AT740" s="133"/>
      <c r="AU740" s="133"/>
      <c r="AV740" s="133"/>
      <c r="AW740" s="133"/>
      <c r="AX740" s="133"/>
      <c r="AY740" s="133"/>
      <c r="AZ740" s="133"/>
    </row>
    <row r="741" spans="2:52" s="116" customFormat="1" x14ac:dyDescent="0.2">
      <c r="B741" s="119"/>
      <c r="C741" s="119"/>
      <c r="D741" s="119"/>
      <c r="E741" s="119"/>
      <c r="F741" s="119"/>
      <c r="G741" s="119"/>
      <c r="H741" s="119"/>
      <c r="I741" s="119"/>
      <c r="J741" s="119"/>
      <c r="K741" s="118"/>
      <c r="L741" s="118"/>
      <c r="M741" s="118"/>
      <c r="N741" s="132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  <c r="AF741" s="133"/>
      <c r="AG741" s="133"/>
      <c r="AH741" s="133"/>
      <c r="AI741" s="133"/>
      <c r="AJ741" s="133"/>
      <c r="AK741" s="133"/>
      <c r="AL741" s="133"/>
      <c r="AM741" s="133"/>
      <c r="AN741" s="133"/>
      <c r="AO741" s="133"/>
      <c r="AP741" s="133"/>
      <c r="AQ741" s="133"/>
      <c r="AR741" s="133"/>
      <c r="AS741" s="133"/>
      <c r="AT741" s="133"/>
      <c r="AU741" s="133"/>
      <c r="AV741" s="133"/>
      <c r="AW741" s="133"/>
      <c r="AX741" s="133"/>
      <c r="AY741" s="133"/>
      <c r="AZ741" s="133"/>
    </row>
    <row r="742" spans="2:52" s="116" customFormat="1" x14ac:dyDescent="0.2">
      <c r="B742" s="119"/>
      <c r="C742" s="119"/>
      <c r="D742" s="119"/>
      <c r="E742" s="119"/>
      <c r="F742" s="119"/>
      <c r="G742" s="119"/>
      <c r="H742" s="119"/>
      <c r="I742" s="119"/>
      <c r="J742" s="119"/>
      <c r="K742" s="118"/>
      <c r="L742" s="118"/>
      <c r="M742" s="118"/>
      <c r="N742" s="132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  <c r="AF742" s="133"/>
      <c r="AG742" s="133"/>
      <c r="AH742" s="133"/>
      <c r="AI742" s="133"/>
      <c r="AJ742" s="133"/>
      <c r="AK742" s="133"/>
      <c r="AL742" s="133"/>
      <c r="AM742" s="133"/>
      <c r="AN742" s="133"/>
      <c r="AO742" s="133"/>
      <c r="AP742" s="133"/>
      <c r="AQ742" s="133"/>
      <c r="AR742" s="133"/>
      <c r="AS742" s="133"/>
      <c r="AT742" s="133"/>
      <c r="AU742" s="133"/>
      <c r="AV742" s="133"/>
      <c r="AW742" s="133"/>
      <c r="AX742" s="133"/>
      <c r="AY742" s="133"/>
      <c r="AZ742" s="133"/>
    </row>
    <row r="743" spans="2:52" s="116" customFormat="1" x14ac:dyDescent="0.2">
      <c r="B743" s="119"/>
      <c r="C743" s="119"/>
      <c r="D743" s="119"/>
      <c r="E743" s="119"/>
      <c r="F743" s="119"/>
      <c r="G743" s="119"/>
      <c r="H743" s="119"/>
      <c r="I743" s="119"/>
      <c r="J743" s="119"/>
      <c r="K743" s="118"/>
      <c r="L743" s="118"/>
      <c r="M743" s="118"/>
      <c r="N743" s="132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  <c r="AF743" s="133"/>
      <c r="AG743" s="133"/>
      <c r="AH743" s="133"/>
      <c r="AI743" s="133"/>
      <c r="AJ743" s="133"/>
      <c r="AK743" s="133"/>
      <c r="AL743" s="133"/>
      <c r="AM743" s="133"/>
      <c r="AN743" s="133"/>
      <c r="AO743" s="133"/>
      <c r="AP743" s="133"/>
      <c r="AQ743" s="133"/>
      <c r="AR743" s="133"/>
      <c r="AS743" s="133"/>
      <c r="AT743" s="133"/>
      <c r="AU743" s="133"/>
      <c r="AV743" s="133"/>
      <c r="AW743" s="133"/>
      <c r="AX743" s="133"/>
      <c r="AY743" s="133"/>
      <c r="AZ743" s="133"/>
    </row>
    <row r="744" spans="2:52" s="116" customFormat="1" x14ac:dyDescent="0.2">
      <c r="B744" s="119"/>
      <c r="C744" s="119"/>
      <c r="D744" s="119"/>
      <c r="E744" s="119"/>
      <c r="F744" s="119"/>
      <c r="G744" s="119"/>
      <c r="H744" s="119"/>
      <c r="I744" s="119"/>
      <c r="J744" s="119"/>
      <c r="K744" s="118"/>
      <c r="L744" s="118"/>
      <c r="M744" s="118"/>
      <c r="N744" s="132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  <c r="AF744" s="133"/>
      <c r="AG744" s="133"/>
      <c r="AH744" s="133"/>
      <c r="AI744" s="133"/>
      <c r="AJ744" s="133"/>
      <c r="AK744" s="133"/>
      <c r="AL744" s="133"/>
      <c r="AM744" s="133"/>
      <c r="AN744" s="133"/>
      <c r="AO744" s="133"/>
      <c r="AP744" s="133"/>
      <c r="AQ744" s="133"/>
      <c r="AR744" s="133"/>
      <c r="AS744" s="133"/>
      <c r="AT744" s="133"/>
      <c r="AU744" s="133"/>
      <c r="AV744" s="133"/>
      <c r="AW744" s="133"/>
      <c r="AX744" s="133"/>
      <c r="AY744" s="133"/>
      <c r="AZ744" s="133"/>
    </row>
    <row r="745" spans="2:52" s="116" customFormat="1" x14ac:dyDescent="0.2">
      <c r="B745" s="119"/>
      <c r="C745" s="119"/>
      <c r="D745" s="119"/>
      <c r="E745" s="119"/>
      <c r="F745" s="119"/>
      <c r="G745" s="119"/>
      <c r="H745" s="119"/>
      <c r="I745" s="119"/>
      <c r="J745" s="119"/>
      <c r="K745" s="118"/>
      <c r="L745" s="118"/>
      <c r="M745" s="118"/>
      <c r="N745" s="132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  <c r="AF745" s="133"/>
      <c r="AG745" s="133"/>
      <c r="AH745" s="133"/>
      <c r="AI745" s="133"/>
      <c r="AJ745" s="133"/>
      <c r="AK745" s="133"/>
      <c r="AL745" s="133"/>
      <c r="AM745" s="133"/>
      <c r="AN745" s="133"/>
      <c r="AO745" s="133"/>
      <c r="AP745" s="133"/>
      <c r="AQ745" s="133"/>
      <c r="AR745" s="133"/>
      <c r="AS745" s="133"/>
      <c r="AT745" s="133"/>
      <c r="AU745" s="133"/>
      <c r="AV745" s="133"/>
      <c r="AW745" s="133"/>
      <c r="AX745" s="133"/>
      <c r="AY745" s="133"/>
      <c r="AZ745" s="133"/>
    </row>
    <row r="746" spans="2:52" s="116" customFormat="1" x14ac:dyDescent="0.2">
      <c r="B746" s="119"/>
      <c r="C746" s="119"/>
      <c r="D746" s="119"/>
      <c r="E746" s="119"/>
      <c r="F746" s="119"/>
      <c r="G746" s="119"/>
      <c r="H746" s="119"/>
      <c r="I746" s="119"/>
      <c r="J746" s="119"/>
      <c r="K746" s="118"/>
      <c r="L746" s="118"/>
      <c r="M746" s="118"/>
      <c r="N746" s="132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  <c r="AF746" s="133"/>
      <c r="AG746" s="133"/>
      <c r="AH746" s="133"/>
      <c r="AI746" s="133"/>
      <c r="AJ746" s="133"/>
      <c r="AK746" s="133"/>
      <c r="AL746" s="133"/>
      <c r="AM746" s="133"/>
      <c r="AN746" s="133"/>
      <c r="AO746" s="133"/>
      <c r="AP746" s="133"/>
      <c r="AQ746" s="133"/>
      <c r="AR746" s="133"/>
      <c r="AS746" s="133"/>
      <c r="AT746" s="133"/>
      <c r="AU746" s="133"/>
      <c r="AV746" s="133"/>
      <c r="AW746" s="133"/>
      <c r="AX746" s="133"/>
      <c r="AY746" s="133"/>
      <c r="AZ746" s="133"/>
    </row>
    <row r="747" spans="2:52" s="116" customFormat="1" x14ac:dyDescent="0.2">
      <c r="B747" s="119"/>
      <c r="C747" s="119"/>
      <c r="D747" s="119"/>
      <c r="E747" s="119"/>
      <c r="F747" s="119"/>
      <c r="G747" s="119"/>
      <c r="H747" s="119"/>
      <c r="I747" s="119"/>
      <c r="J747" s="119"/>
      <c r="K747" s="118"/>
      <c r="L747" s="118"/>
      <c r="M747" s="118"/>
      <c r="N747" s="132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  <c r="AF747" s="133"/>
      <c r="AG747" s="133"/>
      <c r="AH747" s="133"/>
      <c r="AI747" s="133"/>
      <c r="AJ747" s="133"/>
      <c r="AK747" s="133"/>
      <c r="AL747" s="133"/>
      <c r="AM747" s="133"/>
      <c r="AN747" s="133"/>
      <c r="AO747" s="133"/>
      <c r="AP747" s="133"/>
      <c r="AQ747" s="133"/>
      <c r="AR747" s="133"/>
      <c r="AS747" s="133"/>
      <c r="AT747" s="133"/>
      <c r="AU747" s="133"/>
      <c r="AV747" s="133"/>
      <c r="AW747" s="133"/>
      <c r="AX747" s="133"/>
      <c r="AY747" s="133"/>
      <c r="AZ747" s="133"/>
    </row>
    <row r="748" spans="2:52" s="116" customFormat="1" x14ac:dyDescent="0.2">
      <c r="B748" s="119"/>
      <c r="C748" s="119"/>
      <c r="D748" s="119"/>
      <c r="E748" s="119"/>
      <c r="F748" s="119"/>
      <c r="G748" s="119"/>
      <c r="H748" s="119"/>
      <c r="I748" s="119"/>
      <c r="J748" s="119"/>
      <c r="K748" s="118"/>
      <c r="L748" s="118"/>
      <c r="M748" s="118"/>
      <c r="N748" s="132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  <c r="AF748" s="133"/>
      <c r="AG748" s="133"/>
      <c r="AH748" s="133"/>
      <c r="AI748" s="133"/>
      <c r="AJ748" s="133"/>
      <c r="AK748" s="133"/>
      <c r="AL748" s="133"/>
      <c r="AM748" s="133"/>
      <c r="AN748" s="133"/>
      <c r="AO748" s="133"/>
      <c r="AP748" s="133"/>
      <c r="AQ748" s="133"/>
      <c r="AR748" s="133"/>
      <c r="AS748" s="133"/>
      <c r="AT748" s="133"/>
      <c r="AU748" s="133"/>
      <c r="AV748" s="133"/>
      <c r="AW748" s="133"/>
      <c r="AX748" s="133"/>
      <c r="AY748" s="133"/>
      <c r="AZ748" s="133"/>
    </row>
    <row r="749" spans="2:52" s="116" customFormat="1" x14ac:dyDescent="0.2">
      <c r="B749" s="119"/>
      <c r="C749" s="119"/>
      <c r="D749" s="119"/>
      <c r="E749" s="119"/>
      <c r="F749" s="119"/>
      <c r="G749" s="119"/>
      <c r="H749" s="119"/>
      <c r="I749" s="119"/>
      <c r="J749" s="119"/>
      <c r="K749" s="118"/>
      <c r="L749" s="118"/>
      <c r="M749" s="118"/>
      <c r="N749" s="132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  <c r="AF749" s="133"/>
      <c r="AG749" s="133"/>
      <c r="AH749" s="133"/>
      <c r="AI749" s="133"/>
      <c r="AJ749" s="133"/>
      <c r="AK749" s="133"/>
      <c r="AL749" s="133"/>
      <c r="AM749" s="133"/>
      <c r="AN749" s="133"/>
      <c r="AO749" s="133"/>
      <c r="AP749" s="133"/>
      <c r="AQ749" s="133"/>
      <c r="AR749" s="133"/>
      <c r="AS749" s="133"/>
      <c r="AT749" s="133"/>
      <c r="AU749" s="133"/>
      <c r="AV749" s="133"/>
      <c r="AW749" s="133"/>
      <c r="AX749" s="133"/>
      <c r="AY749" s="133"/>
      <c r="AZ749" s="133"/>
    </row>
    <row r="750" spans="2:52" s="116" customFormat="1" x14ac:dyDescent="0.2">
      <c r="B750" s="119"/>
      <c r="C750" s="119"/>
      <c r="D750" s="119"/>
      <c r="E750" s="119"/>
      <c r="F750" s="119"/>
      <c r="G750" s="119"/>
      <c r="H750" s="119"/>
      <c r="I750" s="119"/>
      <c r="J750" s="119"/>
      <c r="K750" s="118"/>
      <c r="L750" s="118"/>
      <c r="M750" s="118"/>
      <c r="N750" s="132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  <c r="AF750" s="133"/>
      <c r="AG750" s="133"/>
      <c r="AH750" s="133"/>
      <c r="AI750" s="133"/>
      <c r="AJ750" s="133"/>
      <c r="AK750" s="133"/>
      <c r="AL750" s="133"/>
      <c r="AM750" s="133"/>
      <c r="AN750" s="133"/>
      <c r="AO750" s="133"/>
      <c r="AP750" s="133"/>
      <c r="AQ750" s="133"/>
      <c r="AR750" s="133"/>
      <c r="AS750" s="133"/>
      <c r="AT750" s="133"/>
      <c r="AU750" s="133"/>
      <c r="AV750" s="133"/>
      <c r="AW750" s="133"/>
      <c r="AX750" s="133"/>
      <c r="AY750" s="133"/>
      <c r="AZ750" s="133"/>
    </row>
    <row r="751" spans="2:52" s="116" customFormat="1" x14ac:dyDescent="0.2">
      <c r="B751" s="119"/>
      <c r="C751" s="119"/>
      <c r="D751" s="119"/>
      <c r="E751" s="119"/>
      <c r="F751" s="119"/>
      <c r="G751" s="119"/>
      <c r="H751" s="119"/>
      <c r="I751" s="119"/>
      <c r="J751" s="119"/>
      <c r="K751" s="118"/>
      <c r="L751" s="118"/>
      <c r="M751" s="118"/>
      <c r="N751" s="132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  <c r="AF751" s="133"/>
      <c r="AG751" s="133"/>
      <c r="AH751" s="133"/>
      <c r="AI751" s="133"/>
      <c r="AJ751" s="133"/>
      <c r="AK751" s="133"/>
      <c r="AL751" s="133"/>
      <c r="AM751" s="133"/>
      <c r="AN751" s="133"/>
      <c r="AO751" s="133"/>
      <c r="AP751" s="133"/>
      <c r="AQ751" s="133"/>
      <c r="AR751" s="133"/>
      <c r="AS751" s="133"/>
      <c r="AT751" s="133"/>
      <c r="AU751" s="133"/>
      <c r="AV751" s="133"/>
      <c r="AW751" s="133"/>
      <c r="AX751" s="133"/>
      <c r="AY751" s="133"/>
      <c r="AZ751" s="133"/>
    </row>
    <row r="752" spans="2:52" s="116" customFormat="1" x14ac:dyDescent="0.2">
      <c r="B752" s="119"/>
      <c r="C752" s="119"/>
      <c r="D752" s="119"/>
      <c r="E752" s="119"/>
      <c r="F752" s="119"/>
      <c r="G752" s="119"/>
      <c r="H752" s="119"/>
      <c r="I752" s="119"/>
      <c r="J752" s="119"/>
      <c r="K752" s="118"/>
      <c r="L752" s="118"/>
      <c r="M752" s="118"/>
      <c r="N752" s="132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  <c r="AF752" s="133"/>
      <c r="AG752" s="133"/>
      <c r="AH752" s="133"/>
      <c r="AI752" s="133"/>
      <c r="AJ752" s="133"/>
      <c r="AK752" s="133"/>
      <c r="AL752" s="133"/>
      <c r="AM752" s="133"/>
      <c r="AN752" s="133"/>
      <c r="AO752" s="133"/>
      <c r="AP752" s="133"/>
      <c r="AQ752" s="133"/>
      <c r="AR752" s="133"/>
      <c r="AS752" s="133"/>
      <c r="AT752" s="133"/>
      <c r="AU752" s="133"/>
      <c r="AV752" s="133"/>
      <c r="AW752" s="133"/>
      <c r="AX752" s="133"/>
      <c r="AY752" s="133"/>
      <c r="AZ752" s="133"/>
    </row>
    <row r="753" spans="2:52" s="116" customFormat="1" x14ac:dyDescent="0.2">
      <c r="B753" s="119"/>
      <c r="C753" s="119"/>
      <c r="D753" s="119"/>
      <c r="E753" s="119"/>
      <c r="F753" s="119"/>
      <c r="G753" s="119"/>
      <c r="H753" s="119"/>
      <c r="I753" s="119"/>
      <c r="J753" s="119"/>
      <c r="K753" s="118"/>
      <c r="L753" s="118"/>
      <c r="M753" s="118"/>
      <c r="N753" s="132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  <c r="AF753" s="133"/>
      <c r="AG753" s="133"/>
      <c r="AH753" s="133"/>
      <c r="AI753" s="133"/>
      <c r="AJ753" s="133"/>
      <c r="AK753" s="133"/>
      <c r="AL753" s="133"/>
      <c r="AM753" s="133"/>
      <c r="AN753" s="133"/>
      <c r="AO753" s="133"/>
      <c r="AP753" s="133"/>
      <c r="AQ753" s="133"/>
      <c r="AR753" s="133"/>
      <c r="AS753" s="133"/>
      <c r="AT753" s="133"/>
      <c r="AU753" s="133"/>
      <c r="AV753" s="133"/>
      <c r="AW753" s="133"/>
      <c r="AX753" s="133"/>
      <c r="AY753" s="133"/>
      <c r="AZ753" s="133"/>
    </row>
    <row r="754" spans="2:52" s="116" customFormat="1" x14ac:dyDescent="0.2">
      <c r="B754" s="119"/>
      <c r="C754" s="119"/>
      <c r="D754" s="119"/>
      <c r="E754" s="119"/>
      <c r="F754" s="119"/>
      <c r="G754" s="119"/>
      <c r="H754" s="119"/>
      <c r="I754" s="119"/>
      <c r="J754" s="119"/>
      <c r="K754" s="118"/>
      <c r="L754" s="118"/>
      <c r="M754" s="118"/>
      <c r="N754" s="132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  <c r="AF754" s="133"/>
      <c r="AG754" s="133"/>
      <c r="AH754" s="133"/>
      <c r="AI754" s="133"/>
      <c r="AJ754" s="133"/>
      <c r="AK754" s="133"/>
      <c r="AL754" s="133"/>
      <c r="AM754" s="133"/>
      <c r="AN754" s="133"/>
      <c r="AO754" s="133"/>
      <c r="AP754" s="133"/>
      <c r="AQ754" s="133"/>
      <c r="AR754" s="133"/>
      <c r="AS754" s="133"/>
      <c r="AT754" s="133"/>
      <c r="AU754" s="133"/>
      <c r="AV754" s="133"/>
      <c r="AW754" s="133"/>
      <c r="AX754" s="133"/>
      <c r="AY754" s="133"/>
      <c r="AZ754" s="133"/>
    </row>
    <row r="755" spans="2:52" s="116" customFormat="1" x14ac:dyDescent="0.2">
      <c r="B755" s="119"/>
      <c r="C755" s="119"/>
      <c r="D755" s="119"/>
      <c r="E755" s="119"/>
      <c r="F755" s="119"/>
      <c r="G755" s="119"/>
      <c r="H755" s="119"/>
      <c r="I755" s="119"/>
      <c r="J755" s="119"/>
      <c r="K755" s="118"/>
      <c r="L755" s="118"/>
      <c r="M755" s="118"/>
      <c r="N755" s="132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  <c r="AF755" s="133"/>
      <c r="AG755" s="133"/>
      <c r="AH755" s="133"/>
      <c r="AI755" s="133"/>
      <c r="AJ755" s="133"/>
      <c r="AK755" s="133"/>
      <c r="AL755" s="133"/>
      <c r="AM755" s="133"/>
      <c r="AN755" s="133"/>
      <c r="AO755" s="133"/>
      <c r="AP755" s="133"/>
      <c r="AQ755" s="133"/>
      <c r="AR755" s="133"/>
      <c r="AS755" s="133"/>
      <c r="AT755" s="133"/>
      <c r="AU755" s="133"/>
      <c r="AV755" s="133"/>
      <c r="AW755" s="133"/>
      <c r="AX755" s="133"/>
      <c r="AY755" s="133"/>
      <c r="AZ755" s="133"/>
    </row>
    <row r="756" spans="2:52" s="116" customFormat="1" x14ac:dyDescent="0.2">
      <c r="B756" s="119"/>
      <c r="C756" s="119"/>
      <c r="D756" s="119"/>
      <c r="E756" s="119"/>
      <c r="F756" s="119"/>
      <c r="G756" s="119"/>
      <c r="H756" s="119"/>
      <c r="I756" s="119"/>
      <c r="J756" s="119"/>
      <c r="K756" s="118"/>
      <c r="L756" s="118"/>
      <c r="M756" s="118"/>
      <c r="N756" s="132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  <c r="AF756" s="133"/>
      <c r="AG756" s="133"/>
      <c r="AH756" s="133"/>
      <c r="AI756" s="133"/>
      <c r="AJ756" s="133"/>
      <c r="AK756" s="133"/>
      <c r="AL756" s="133"/>
      <c r="AM756" s="133"/>
      <c r="AN756" s="133"/>
      <c r="AO756" s="133"/>
      <c r="AP756" s="133"/>
      <c r="AQ756" s="133"/>
      <c r="AR756" s="133"/>
      <c r="AS756" s="133"/>
      <c r="AT756" s="133"/>
      <c r="AU756" s="133"/>
      <c r="AV756" s="133"/>
      <c r="AW756" s="133"/>
      <c r="AX756" s="133"/>
      <c r="AY756" s="133"/>
      <c r="AZ756" s="133"/>
    </row>
    <row r="757" spans="2:52" s="116" customFormat="1" x14ac:dyDescent="0.2">
      <c r="B757" s="119"/>
      <c r="C757" s="119"/>
      <c r="D757" s="119"/>
      <c r="E757" s="119"/>
      <c r="F757" s="119"/>
      <c r="G757" s="119"/>
      <c r="H757" s="119"/>
      <c r="I757" s="119"/>
      <c r="J757" s="119"/>
      <c r="K757" s="118"/>
      <c r="L757" s="118"/>
      <c r="M757" s="118"/>
      <c r="N757" s="132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  <c r="AF757" s="133"/>
      <c r="AG757" s="133"/>
      <c r="AH757" s="133"/>
      <c r="AI757" s="133"/>
      <c r="AJ757" s="133"/>
      <c r="AK757" s="133"/>
      <c r="AL757" s="133"/>
      <c r="AM757" s="133"/>
      <c r="AN757" s="133"/>
      <c r="AO757" s="133"/>
      <c r="AP757" s="133"/>
      <c r="AQ757" s="133"/>
      <c r="AR757" s="133"/>
      <c r="AS757" s="133"/>
      <c r="AT757" s="133"/>
      <c r="AU757" s="133"/>
      <c r="AV757" s="133"/>
      <c r="AW757" s="133"/>
      <c r="AX757" s="133"/>
      <c r="AY757" s="133"/>
      <c r="AZ757" s="133"/>
    </row>
    <row r="758" spans="2:52" s="116" customFormat="1" x14ac:dyDescent="0.2">
      <c r="B758" s="119"/>
      <c r="C758" s="119"/>
      <c r="D758" s="119"/>
      <c r="E758" s="119"/>
      <c r="F758" s="119"/>
      <c r="G758" s="119"/>
      <c r="H758" s="119"/>
      <c r="I758" s="119"/>
      <c r="J758" s="119"/>
      <c r="K758" s="118"/>
      <c r="L758" s="118"/>
      <c r="M758" s="118"/>
      <c r="N758" s="132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  <c r="AF758" s="133"/>
      <c r="AG758" s="133"/>
      <c r="AH758" s="133"/>
      <c r="AI758" s="133"/>
      <c r="AJ758" s="133"/>
      <c r="AK758" s="133"/>
      <c r="AL758" s="133"/>
      <c r="AM758" s="133"/>
      <c r="AN758" s="133"/>
      <c r="AO758" s="133"/>
      <c r="AP758" s="133"/>
      <c r="AQ758" s="133"/>
      <c r="AR758" s="133"/>
      <c r="AS758" s="133"/>
      <c r="AT758" s="133"/>
      <c r="AU758" s="133"/>
      <c r="AV758" s="133"/>
      <c r="AW758" s="133"/>
      <c r="AX758" s="133"/>
      <c r="AY758" s="133"/>
      <c r="AZ758" s="133"/>
    </row>
    <row r="759" spans="2:52" s="116" customFormat="1" x14ac:dyDescent="0.2">
      <c r="B759" s="119"/>
      <c r="C759" s="119"/>
      <c r="D759" s="119"/>
      <c r="E759" s="119"/>
      <c r="F759" s="119"/>
      <c r="G759" s="119"/>
      <c r="H759" s="119"/>
      <c r="I759" s="119"/>
      <c r="J759" s="119"/>
      <c r="K759" s="118"/>
      <c r="L759" s="118"/>
      <c r="M759" s="118"/>
      <c r="N759" s="132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  <c r="AF759" s="133"/>
      <c r="AG759" s="133"/>
      <c r="AH759" s="133"/>
      <c r="AI759" s="133"/>
      <c r="AJ759" s="133"/>
      <c r="AK759" s="133"/>
      <c r="AL759" s="133"/>
      <c r="AM759" s="133"/>
      <c r="AN759" s="133"/>
      <c r="AO759" s="133"/>
      <c r="AP759" s="133"/>
      <c r="AQ759" s="133"/>
      <c r="AR759" s="133"/>
      <c r="AS759" s="133"/>
      <c r="AT759" s="133"/>
      <c r="AU759" s="133"/>
      <c r="AV759" s="133"/>
      <c r="AW759" s="133"/>
      <c r="AX759" s="133"/>
      <c r="AY759" s="133"/>
      <c r="AZ759" s="133"/>
    </row>
    <row r="760" spans="2:52" s="116" customFormat="1" x14ac:dyDescent="0.2">
      <c r="B760" s="119"/>
      <c r="C760" s="119"/>
      <c r="D760" s="119"/>
      <c r="E760" s="119"/>
      <c r="F760" s="119"/>
      <c r="G760" s="119"/>
      <c r="H760" s="119"/>
      <c r="I760" s="119"/>
      <c r="J760" s="119"/>
      <c r="K760" s="118"/>
      <c r="L760" s="118"/>
      <c r="M760" s="118"/>
      <c r="N760" s="132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  <c r="AF760" s="133"/>
      <c r="AG760" s="133"/>
      <c r="AH760" s="133"/>
      <c r="AI760" s="133"/>
      <c r="AJ760" s="133"/>
      <c r="AK760" s="133"/>
      <c r="AL760" s="133"/>
      <c r="AM760" s="133"/>
      <c r="AN760" s="133"/>
      <c r="AO760" s="133"/>
      <c r="AP760" s="133"/>
      <c r="AQ760" s="133"/>
      <c r="AR760" s="133"/>
      <c r="AS760" s="133"/>
      <c r="AT760" s="133"/>
      <c r="AU760" s="133"/>
      <c r="AV760" s="133"/>
      <c r="AW760" s="133"/>
      <c r="AX760" s="133"/>
      <c r="AY760" s="133"/>
      <c r="AZ760" s="133"/>
    </row>
    <row r="761" spans="2:52" s="116" customFormat="1" x14ac:dyDescent="0.2">
      <c r="B761" s="119"/>
      <c r="C761" s="119"/>
      <c r="D761" s="119"/>
      <c r="E761" s="119"/>
      <c r="F761" s="119"/>
      <c r="G761" s="119"/>
      <c r="H761" s="119"/>
      <c r="I761" s="119"/>
      <c r="J761" s="119"/>
      <c r="K761" s="118"/>
      <c r="L761" s="118"/>
      <c r="M761" s="118"/>
      <c r="N761" s="132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  <c r="AF761" s="133"/>
      <c r="AG761" s="133"/>
      <c r="AH761" s="133"/>
      <c r="AI761" s="133"/>
      <c r="AJ761" s="133"/>
      <c r="AK761" s="133"/>
      <c r="AL761" s="133"/>
      <c r="AM761" s="133"/>
      <c r="AN761" s="133"/>
      <c r="AO761" s="133"/>
      <c r="AP761" s="133"/>
      <c r="AQ761" s="133"/>
      <c r="AR761" s="133"/>
      <c r="AS761" s="133"/>
      <c r="AT761" s="133"/>
      <c r="AU761" s="133"/>
      <c r="AV761" s="133"/>
      <c r="AW761" s="133"/>
      <c r="AX761" s="133"/>
      <c r="AY761" s="133"/>
      <c r="AZ761" s="133"/>
    </row>
    <row r="762" spans="2:52" s="116" customFormat="1" x14ac:dyDescent="0.2">
      <c r="B762" s="119"/>
      <c r="C762" s="119"/>
      <c r="D762" s="119"/>
      <c r="E762" s="119"/>
      <c r="F762" s="119"/>
      <c r="G762" s="119"/>
      <c r="H762" s="119"/>
      <c r="I762" s="119"/>
      <c r="J762" s="119"/>
      <c r="K762" s="118"/>
      <c r="L762" s="118"/>
      <c r="M762" s="118"/>
      <c r="N762" s="132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  <c r="AF762" s="133"/>
      <c r="AG762" s="133"/>
      <c r="AH762" s="133"/>
      <c r="AI762" s="133"/>
      <c r="AJ762" s="133"/>
      <c r="AK762" s="133"/>
      <c r="AL762" s="133"/>
      <c r="AM762" s="133"/>
      <c r="AN762" s="133"/>
      <c r="AO762" s="133"/>
      <c r="AP762" s="133"/>
      <c r="AQ762" s="133"/>
      <c r="AR762" s="133"/>
      <c r="AS762" s="133"/>
      <c r="AT762" s="133"/>
      <c r="AU762" s="133"/>
      <c r="AV762" s="133"/>
      <c r="AW762" s="133"/>
      <c r="AX762" s="133"/>
      <c r="AY762" s="133"/>
      <c r="AZ762" s="133"/>
    </row>
    <row r="763" spans="2:52" s="116" customFormat="1" x14ac:dyDescent="0.2">
      <c r="B763" s="119"/>
      <c r="C763" s="119"/>
      <c r="D763" s="119"/>
      <c r="E763" s="119"/>
      <c r="F763" s="119"/>
      <c r="G763" s="119"/>
      <c r="H763" s="119"/>
      <c r="I763" s="119"/>
      <c r="J763" s="119"/>
      <c r="K763" s="118"/>
      <c r="L763" s="118"/>
      <c r="M763" s="118"/>
      <c r="N763" s="132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  <c r="AF763" s="133"/>
      <c r="AG763" s="133"/>
      <c r="AH763" s="133"/>
      <c r="AI763" s="133"/>
      <c r="AJ763" s="133"/>
      <c r="AK763" s="133"/>
      <c r="AL763" s="133"/>
      <c r="AM763" s="133"/>
      <c r="AN763" s="133"/>
      <c r="AO763" s="133"/>
      <c r="AP763" s="133"/>
      <c r="AQ763" s="133"/>
      <c r="AR763" s="133"/>
      <c r="AS763" s="133"/>
      <c r="AT763" s="133"/>
      <c r="AU763" s="133"/>
      <c r="AV763" s="133"/>
      <c r="AW763" s="133"/>
      <c r="AX763" s="133"/>
      <c r="AY763" s="133"/>
      <c r="AZ763" s="133"/>
    </row>
    <row r="764" spans="2:52" s="116" customFormat="1" x14ac:dyDescent="0.2">
      <c r="B764" s="119"/>
      <c r="C764" s="119"/>
      <c r="D764" s="119"/>
      <c r="E764" s="119"/>
      <c r="F764" s="119"/>
      <c r="G764" s="119"/>
      <c r="H764" s="119"/>
      <c r="I764" s="119"/>
      <c r="J764" s="119"/>
      <c r="K764" s="118"/>
      <c r="L764" s="118"/>
      <c r="M764" s="118"/>
      <c r="N764" s="132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  <c r="AF764" s="133"/>
      <c r="AG764" s="133"/>
      <c r="AH764" s="133"/>
      <c r="AI764" s="133"/>
      <c r="AJ764" s="133"/>
      <c r="AK764" s="133"/>
      <c r="AL764" s="133"/>
      <c r="AM764" s="133"/>
      <c r="AN764" s="133"/>
      <c r="AO764" s="133"/>
      <c r="AP764" s="133"/>
      <c r="AQ764" s="133"/>
      <c r="AR764" s="133"/>
      <c r="AS764" s="133"/>
      <c r="AT764" s="133"/>
      <c r="AU764" s="133"/>
      <c r="AV764" s="133"/>
      <c r="AW764" s="133"/>
      <c r="AX764" s="133"/>
      <c r="AY764" s="133"/>
      <c r="AZ764" s="133"/>
    </row>
    <row r="765" spans="2:52" s="116" customFormat="1" x14ac:dyDescent="0.2">
      <c r="B765" s="119"/>
      <c r="C765" s="119"/>
      <c r="D765" s="119"/>
      <c r="E765" s="119"/>
      <c r="F765" s="119"/>
      <c r="G765" s="119"/>
      <c r="H765" s="119"/>
      <c r="I765" s="119"/>
      <c r="J765" s="119"/>
      <c r="K765" s="118"/>
      <c r="L765" s="118"/>
      <c r="M765" s="118"/>
      <c r="N765" s="132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  <c r="AF765" s="133"/>
      <c r="AG765" s="133"/>
      <c r="AH765" s="133"/>
      <c r="AI765" s="133"/>
      <c r="AJ765" s="133"/>
      <c r="AK765" s="133"/>
      <c r="AL765" s="133"/>
      <c r="AM765" s="133"/>
      <c r="AN765" s="133"/>
      <c r="AO765" s="133"/>
      <c r="AP765" s="133"/>
      <c r="AQ765" s="133"/>
      <c r="AR765" s="133"/>
      <c r="AS765" s="133"/>
      <c r="AT765" s="133"/>
      <c r="AU765" s="133"/>
      <c r="AV765" s="133"/>
      <c r="AW765" s="133"/>
      <c r="AX765" s="133"/>
      <c r="AY765" s="133"/>
      <c r="AZ765" s="133"/>
    </row>
    <row r="766" spans="2:52" s="116" customFormat="1" x14ac:dyDescent="0.2">
      <c r="B766" s="119"/>
      <c r="C766" s="119"/>
      <c r="D766" s="119"/>
      <c r="E766" s="119"/>
      <c r="F766" s="119"/>
      <c r="G766" s="119"/>
      <c r="H766" s="119"/>
      <c r="I766" s="119"/>
      <c r="J766" s="119"/>
      <c r="K766" s="118"/>
      <c r="L766" s="118"/>
      <c r="M766" s="118"/>
      <c r="N766" s="132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  <c r="AF766" s="133"/>
      <c r="AG766" s="133"/>
      <c r="AH766" s="133"/>
      <c r="AI766" s="133"/>
      <c r="AJ766" s="133"/>
      <c r="AK766" s="133"/>
      <c r="AL766" s="133"/>
      <c r="AM766" s="133"/>
      <c r="AN766" s="133"/>
      <c r="AO766" s="133"/>
      <c r="AP766" s="133"/>
      <c r="AQ766" s="133"/>
      <c r="AR766" s="133"/>
      <c r="AS766" s="133"/>
      <c r="AT766" s="133"/>
      <c r="AU766" s="133"/>
      <c r="AV766" s="133"/>
      <c r="AW766" s="133"/>
      <c r="AX766" s="133"/>
      <c r="AY766" s="133"/>
      <c r="AZ766" s="133"/>
    </row>
    <row r="767" spans="2:52" s="116" customFormat="1" x14ac:dyDescent="0.2">
      <c r="B767" s="119"/>
      <c r="C767" s="119"/>
      <c r="D767" s="119"/>
      <c r="E767" s="119"/>
      <c r="F767" s="119"/>
      <c r="G767" s="119"/>
      <c r="H767" s="119"/>
      <c r="I767" s="119"/>
      <c r="J767" s="119"/>
      <c r="K767" s="118"/>
      <c r="L767" s="118"/>
      <c r="M767" s="118"/>
      <c r="N767" s="132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  <c r="AF767" s="133"/>
      <c r="AG767" s="133"/>
      <c r="AH767" s="133"/>
      <c r="AI767" s="133"/>
      <c r="AJ767" s="133"/>
      <c r="AK767" s="133"/>
      <c r="AL767" s="133"/>
      <c r="AM767" s="133"/>
      <c r="AN767" s="133"/>
      <c r="AO767" s="133"/>
      <c r="AP767" s="133"/>
      <c r="AQ767" s="133"/>
      <c r="AR767" s="133"/>
      <c r="AS767" s="133"/>
      <c r="AT767" s="133"/>
      <c r="AU767" s="133"/>
      <c r="AV767" s="133"/>
      <c r="AW767" s="133"/>
      <c r="AX767" s="133"/>
      <c r="AY767" s="133"/>
      <c r="AZ767" s="133"/>
    </row>
    <row r="768" spans="2:52" s="116" customFormat="1" x14ac:dyDescent="0.2">
      <c r="B768" s="119"/>
      <c r="C768" s="119"/>
      <c r="D768" s="119"/>
      <c r="E768" s="119"/>
      <c r="F768" s="119"/>
      <c r="G768" s="119"/>
      <c r="H768" s="119"/>
      <c r="I768" s="119"/>
      <c r="J768" s="119"/>
      <c r="K768" s="118"/>
      <c r="L768" s="118"/>
      <c r="M768" s="118"/>
      <c r="N768" s="132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  <c r="AF768" s="133"/>
      <c r="AG768" s="133"/>
      <c r="AH768" s="133"/>
      <c r="AI768" s="133"/>
      <c r="AJ768" s="133"/>
      <c r="AK768" s="133"/>
      <c r="AL768" s="133"/>
      <c r="AM768" s="133"/>
      <c r="AN768" s="133"/>
      <c r="AO768" s="133"/>
      <c r="AP768" s="133"/>
      <c r="AQ768" s="133"/>
      <c r="AR768" s="133"/>
      <c r="AS768" s="133"/>
      <c r="AT768" s="133"/>
      <c r="AU768" s="133"/>
      <c r="AV768" s="133"/>
      <c r="AW768" s="133"/>
      <c r="AX768" s="133"/>
      <c r="AY768" s="133"/>
      <c r="AZ768" s="133"/>
    </row>
    <row r="769" spans="2:52" s="116" customFormat="1" x14ac:dyDescent="0.2">
      <c r="B769" s="119"/>
      <c r="C769" s="119"/>
      <c r="D769" s="119"/>
      <c r="E769" s="119"/>
      <c r="F769" s="119"/>
      <c r="G769" s="119"/>
      <c r="H769" s="119"/>
      <c r="I769" s="119"/>
      <c r="J769" s="119"/>
      <c r="K769" s="118"/>
      <c r="L769" s="118"/>
      <c r="M769" s="118"/>
      <c r="N769" s="132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  <c r="AF769" s="133"/>
      <c r="AG769" s="133"/>
      <c r="AH769" s="133"/>
      <c r="AI769" s="133"/>
      <c r="AJ769" s="133"/>
      <c r="AK769" s="133"/>
      <c r="AL769" s="133"/>
      <c r="AM769" s="133"/>
      <c r="AN769" s="133"/>
      <c r="AO769" s="133"/>
      <c r="AP769" s="133"/>
      <c r="AQ769" s="133"/>
      <c r="AR769" s="133"/>
      <c r="AS769" s="133"/>
      <c r="AT769" s="133"/>
      <c r="AU769" s="133"/>
      <c r="AV769" s="133"/>
      <c r="AW769" s="133"/>
      <c r="AX769" s="133"/>
      <c r="AY769" s="133"/>
      <c r="AZ769" s="133"/>
    </row>
    <row r="770" spans="2:52" s="116" customFormat="1" x14ac:dyDescent="0.2">
      <c r="B770" s="119"/>
      <c r="C770" s="119"/>
      <c r="D770" s="119"/>
      <c r="E770" s="119"/>
      <c r="F770" s="119"/>
      <c r="G770" s="119"/>
      <c r="H770" s="119"/>
      <c r="I770" s="119"/>
      <c r="J770" s="119"/>
      <c r="K770" s="118"/>
      <c r="L770" s="118"/>
      <c r="M770" s="118"/>
      <c r="N770" s="132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  <c r="AF770" s="133"/>
      <c r="AG770" s="133"/>
      <c r="AH770" s="133"/>
      <c r="AI770" s="133"/>
      <c r="AJ770" s="133"/>
      <c r="AK770" s="133"/>
      <c r="AL770" s="133"/>
      <c r="AM770" s="133"/>
      <c r="AN770" s="133"/>
      <c r="AO770" s="133"/>
      <c r="AP770" s="133"/>
      <c r="AQ770" s="133"/>
      <c r="AR770" s="133"/>
      <c r="AS770" s="133"/>
      <c r="AT770" s="133"/>
      <c r="AU770" s="133"/>
      <c r="AV770" s="133"/>
      <c r="AW770" s="133"/>
      <c r="AX770" s="133"/>
      <c r="AY770" s="133"/>
      <c r="AZ770" s="133"/>
    </row>
    <row r="771" spans="2:52" s="116" customFormat="1" x14ac:dyDescent="0.2">
      <c r="B771" s="119"/>
      <c r="C771" s="119"/>
      <c r="D771" s="119"/>
      <c r="E771" s="119"/>
      <c r="F771" s="119"/>
      <c r="G771" s="119"/>
      <c r="H771" s="119"/>
      <c r="I771" s="119"/>
      <c r="J771" s="119"/>
      <c r="K771" s="118"/>
      <c r="L771" s="118"/>
      <c r="M771" s="118"/>
      <c r="N771" s="132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  <c r="AF771" s="133"/>
      <c r="AG771" s="133"/>
      <c r="AH771" s="133"/>
      <c r="AI771" s="133"/>
      <c r="AJ771" s="133"/>
      <c r="AK771" s="133"/>
      <c r="AL771" s="133"/>
      <c r="AM771" s="133"/>
      <c r="AN771" s="133"/>
      <c r="AO771" s="133"/>
      <c r="AP771" s="133"/>
      <c r="AQ771" s="133"/>
      <c r="AR771" s="133"/>
      <c r="AS771" s="133"/>
      <c r="AT771" s="133"/>
      <c r="AU771" s="133"/>
      <c r="AV771" s="133"/>
      <c r="AW771" s="133"/>
      <c r="AX771" s="133"/>
      <c r="AY771" s="133"/>
      <c r="AZ771" s="133"/>
    </row>
    <row r="772" spans="2:52" s="116" customFormat="1" x14ac:dyDescent="0.2">
      <c r="B772" s="119"/>
      <c r="C772" s="119"/>
      <c r="D772" s="119"/>
      <c r="E772" s="119"/>
      <c r="F772" s="119"/>
      <c r="G772" s="119"/>
      <c r="H772" s="119"/>
      <c r="I772" s="119"/>
      <c r="J772" s="119"/>
      <c r="K772" s="118"/>
      <c r="L772" s="118"/>
      <c r="M772" s="118"/>
      <c r="N772" s="132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  <c r="AF772" s="133"/>
      <c r="AG772" s="133"/>
      <c r="AH772" s="133"/>
      <c r="AI772" s="133"/>
      <c r="AJ772" s="133"/>
      <c r="AK772" s="133"/>
      <c r="AL772" s="133"/>
      <c r="AM772" s="133"/>
      <c r="AN772" s="133"/>
      <c r="AO772" s="133"/>
      <c r="AP772" s="133"/>
      <c r="AQ772" s="133"/>
      <c r="AR772" s="133"/>
      <c r="AS772" s="133"/>
      <c r="AT772" s="133"/>
      <c r="AU772" s="133"/>
      <c r="AV772" s="133"/>
      <c r="AW772" s="133"/>
      <c r="AX772" s="133"/>
      <c r="AY772" s="133"/>
      <c r="AZ772" s="133"/>
    </row>
    <row r="773" spans="2:52" s="116" customFormat="1" x14ac:dyDescent="0.2">
      <c r="B773" s="119"/>
      <c r="C773" s="119"/>
      <c r="D773" s="119"/>
      <c r="E773" s="119"/>
      <c r="F773" s="119"/>
      <c r="G773" s="119"/>
      <c r="H773" s="119"/>
      <c r="I773" s="119"/>
      <c r="J773" s="119"/>
      <c r="K773" s="118"/>
      <c r="L773" s="118"/>
      <c r="M773" s="118"/>
      <c r="N773" s="132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  <c r="AF773" s="133"/>
      <c r="AG773" s="133"/>
      <c r="AH773" s="133"/>
      <c r="AI773" s="133"/>
      <c r="AJ773" s="133"/>
      <c r="AK773" s="133"/>
      <c r="AL773" s="133"/>
      <c r="AM773" s="133"/>
      <c r="AN773" s="133"/>
      <c r="AO773" s="133"/>
      <c r="AP773" s="133"/>
      <c r="AQ773" s="133"/>
      <c r="AR773" s="133"/>
      <c r="AS773" s="133"/>
      <c r="AT773" s="133"/>
      <c r="AU773" s="133"/>
      <c r="AV773" s="133"/>
      <c r="AW773" s="133"/>
      <c r="AX773" s="133"/>
      <c r="AY773" s="133"/>
      <c r="AZ773" s="133"/>
    </row>
    <row r="774" spans="2:52" s="116" customFormat="1" x14ac:dyDescent="0.2">
      <c r="B774" s="119"/>
      <c r="C774" s="119"/>
      <c r="D774" s="119"/>
      <c r="E774" s="119"/>
      <c r="F774" s="119"/>
      <c r="G774" s="119"/>
      <c r="H774" s="119"/>
      <c r="I774" s="119"/>
      <c r="J774" s="119"/>
      <c r="K774" s="118"/>
      <c r="L774" s="118"/>
      <c r="M774" s="118"/>
      <c r="N774" s="132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  <c r="AF774" s="133"/>
      <c r="AG774" s="133"/>
      <c r="AH774" s="133"/>
      <c r="AI774" s="133"/>
      <c r="AJ774" s="133"/>
      <c r="AK774" s="133"/>
      <c r="AL774" s="133"/>
      <c r="AM774" s="133"/>
      <c r="AN774" s="133"/>
      <c r="AO774" s="133"/>
      <c r="AP774" s="133"/>
      <c r="AQ774" s="133"/>
      <c r="AR774" s="133"/>
      <c r="AS774" s="133"/>
      <c r="AT774" s="133"/>
      <c r="AU774" s="133"/>
      <c r="AV774" s="133"/>
      <c r="AW774" s="133"/>
      <c r="AX774" s="133"/>
      <c r="AY774" s="133"/>
      <c r="AZ774" s="133"/>
    </row>
    <row r="775" spans="2:52" s="116" customFormat="1" x14ac:dyDescent="0.2">
      <c r="B775" s="119"/>
      <c r="C775" s="119"/>
      <c r="D775" s="119"/>
      <c r="E775" s="119"/>
      <c r="F775" s="119"/>
      <c r="G775" s="119"/>
      <c r="H775" s="119"/>
      <c r="I775" s="119"/>
      <c r="J775" s="119"/>
      <c r="K775" s="118"/>
      <c r="L775" s="118"/>
      <c r="M775" s="118"/>
      <c r="N775" s="132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  <c r="AF775" s="133"/>
      <c r="AG775" s="133"/>
      <c r="AH775" s="133"/>
      <c r="AI775" s="133"/>
      <c r="AJ775" s="133"/>
      <c r="AK775" s="133"/>
      <c r="AL775" s="133"/>
      <c r="AM775" s="133"/>
      <c r="AN775" s="133"/>
      <c r="AO775" s="133"/>
      <c r="AP775" s="133"/>
      <c r="AQ775" s="133"/>
      <c r="AR775" s="133"/>
      <c r="AS775" s="133"/>
      <c r="AT775" s="133"/>
      <c r="AU775" s="133"/>
      <c r="AV775" s="133"/>
      <c r="AW775" s="133"/>
      <c r="AX775" s="133"/>
      <c r="AY775" s="133"/>
      <c r="AZ775" s="133"/>
    </row>
    <row r="776" spans="2:52" s="116" customFormat="1" x14ac:dyDescent="0.2">
      <c r="B776" s="119"/>
      <c r="C776" s="119"/>
      <c r="D776" s="119"/>
      <c r="E776" s="119"/>
      <c r="F776" s="119"/>
      <c r="G776" s="119"/>
      <c r="H776" s="119"/>
      <c r="I776" s="119"/>
      <c r="J776" s="119"/>
      <c r="K776" s="118"/>
      <c r="L776" s="118"/>
      <c r="M776" s="118"/>
      <c r="N776" s="132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  <c r="AF776" s="133"/>
      <c r="AG776" s="133"/>
      <c r="AH776" s="133"/>
      <c r="AI776" s="133"/>
      <c r="AJ776" s="133"/>
      <c r="AK776" s="133"/>
      <c r="AL776" s="133"/>
      <c r="AM776" s="133"/>
      <c r="AN776" s="133"/>
      <c r="AO776" s="133"/>
      <c r="AP776" s="133"/>
      <c r="AQ776" s="133"/>
      <c r="AR776" s="133"/>
      <c r="AS776" s="133"/>
      <c r="AT776" s="133"/>
      <c r="AU776" s="133"/>
      <c r="AV776" s="133"/>
      <c r="AW776" s="133"/>
      <c r="AX776" s="133"/>
      <c r="AY776" s="133"/>
      <c r="AZ776" s="133"/>
    </row>
    <row r="777" spans="2:52" s="116" customFormat="1" x14ac:dyDescent="0.2">
      <c r="B777" s="119"/>
      <c r="C777" s="119"/>
      <c r="D777" s="119"/>
      <c r="E777" s="119"/>
      <c r="F777" s="119"/>
      <c r="G777" s="119"/>
      <c r="H777" s="119"/>
      <c r="I777" s="119"/>
      <c r="J777" s="119"/>
      <c r="K777" s="118"/>
      <c r="L777" s="118"/>
      <c r="M777" s="118"/>
      <c r="N777" s="132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  <c r="AF777" s="133"/>
      <c r="AG777" s="133"/>
      <c r="AH777" s="133"/>
      <c r="AI777" s="133"/>
      <c r="AJ777" s="133"/>
      <c r="AK777" s="133"/>
      <c r="AL777" s="133"/>
      <c r="AM777" s="133"/>
      <c r="AN777" s="133"/>
      <c r="AO777" s="133"/>
      <c r="AP777" s="133"/>
      <c r="AQ777" s="133"/>
      <c r="AR777" s="133"/>
      <c r="AS777" s="133"/>
      <c r="AT777" s="133"/>
      <c r="AU777" s="133"/>
      <c r="AV777" s="133"/>
      <c r="AW777" s="133"/>
      <c r="AX777" s="133"/>
      <c r="AY777" s="133"/>
      <c r="AZ777" s="133"/>
    </row>
    <row r="778" spans="2:52" s="116" customFormat="1" x14ac:dyDescent="0.2">
      <c r="B778" s="119"/>
      <c r="C778" s="119"/>
      <c r="D778" s="119"/>
      <c r="E778" s="119"/>
      <c r="F778" s="119"/>
      <c r="G778" s="119"/>
      <c r="H778" s="119"/>
      <c r="I778" s="119"/>
      <c r="J778" s="119"/>
      <c r="K778" s="118"/>
      <c r="L778" s="118"/>
      <c r="M778" s="118"/>
      <c r="N778" s="132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  <c r="AF778" s="133"/>
      <c r="AG778" s="133"/>
      <c r="AH778" s="133"/>
      <c r="AI778" s="133"/>
      <c r="AJ778" s="133"/>
      <c r="AK778" s="133"/>
      <c r="AL778" s="133"/>
      <c r="AM778" s="133"/>
      <c r="AN778" s="133"/>
      <c r="AO778" s="133"/>
      <c r="AP778" s="133"/>
      <c r="AQ778" s="133"/>
      <c r="AR778" s="133"/>
      <c r="AS778" s="133"/>
      <c r="AT778" s="133"/>
      <c r="AU778" s="133"/>
      <c r="AV778" s="133"/>
      <c r="AW778" s="133"/>
      <c r="AX778" s="133"/>
      <c r="AY778" s="133"/>
      <c r="AZ778" s="133"/>
    </row>
    <row r="779" spans="2:52" s="116" customFormat="1" x14ac:dyDescent="0.2">
      <c r="B779" s="119"/>
      <c r="C779" s="119"/>
      <c r="D779" s="119"/>
      <c r="E779" s="119"/>
      <c r="F779" s="119"/>
      <c r="G779" s="119"/>
      <c r="H779" s="119"/>
      <c r="I779" s="119"/>
      <c r="J779" s="119"/>
      <c r="K779" s="118"/>
      <c r="L779" s="118"/>
      <c r="M779" s="118"/>
      <c r="N779" s="132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  <c r="AF779" s="133"/>
      <c r="AG779" s="133"/>
      <c r="AH779" s="133"/>
      <c r="AI779" s="133"/>
      <c r="AJ779" s="133"/>
      <c r="AK779" s="133"/>
      <c r="AL779" s="133"/>
      <c r="AM779" s="133"/>
      <c r="AN779" s="133"/>
      <c r="AO779" s="133"/>
      <c r="AP779" s="133"/>
      <c r="AQ779" s="133"/>
      <c r="AR779" s="133"/>
      <c r="AS779" s="133"/>
      <c r="AT779" s="133"/>
      <c r="AU779" s="133"/>
      <c r="AV779" s="133"/>
      <c r="AW779" s="133"/>
      <c r="AX779" s="133"/>
      <c r="AY779" s="133"/>
      <c r="AZ779" s="133"/>
    </row>
    <row r="780" spans="2:52" s="116" customFormat="1" x14ac:dyDescent="0.2">
      <c r="B780" s="119"/>
      <c r="C780" s="119"/>
      <c r="D780" s="119"/>
      <c r="E780" s="119"/>
      <c r="F780" s="119"/>
      <c r="G780" s="119"/>
      <c r="H780" s="119"/>
      <c r="I780" s="119"/>
      <c r="J780" s="119"/>
      <c r="K780" s="118"/>
      <c r="L780" s="118"/>
      <c r="M780" s="118"/>
      <c r="N780" s="132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  <c r="AF780" s="133"/>
      <c r="AG780" s="133"/>
      <c r="AH780" s="133"/>
      <c r="AI780" s="133"/>
      <c r="AJ780" s="133"/>
      <c r="AK780" s="133"/>
      <c r="AL780" s="133"/>
      <c r="AM780" s="133"/>
      <c r="AN780" s="133"/>
      <c r="AO780" s="133"/>
      <c r="AP780" s="133"/>
      <c r="AQ780" s="133"/>
      <c r="AR780" s="133"/>
      <c r="AS780" s="133"/>
      <c r="AT780" s="133"/>
      <c r="AU780" s="133"/>
      <c r="AV780" s="133"/>
      <c r="AW780" s="133"/>
      <c r="AX780" s="133"/>
      <c r="AY780" s="133"/>
      <c r="AZ780" s="133"/>
    </row>
    <row r="781" spans="2:52" s="116" customFormat="1" x14ac:dyDescent="0.2">
      <c r="B781" s="119"/>
      <c r="C781" s="119"/>
      <c r="D781" s="119"/>
      <c r="E781" s="119"/>
      <c r="F781" s="119"/>
      <c r="G781" s="119"/>
      <c r="H781" s="119"/>
      <c r="I781" s="119"/>
      <c r="J781" s="119"/>
      <c r="K781" s="118"/>
      <c r="L781" s="118"/>
      <c r="M781" s="118"/>
      <c r="N781" s="132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  <c r="AF781" s="133"/>
      <c r="AG781" s="133"/>
      <c r="AH781" s="133"/>
      <c r="AI781" s="133"/>
      <c r="AJ781" s="133"/>
      <c r="AK781" s="133"/>
      <c r="AL781" s="133"/>
      <c r="AM781" s="133"/>
      <c r="AN781" s="133"/>
      <c r="AO781" s="133"/>
      <c r="AP781" s="133"/>
      <c r="AQ781" s="133"/>
      <c r="AR781" s="133"/>
      <c r="AS781" s="133"/>
      <c r="AT781" s="133"/>
      <c r="AU781" s="133"/>
      <c r="AV781" s="133"/>
      <c r="AW781" s="133"/>
      <c r="AX781" s="133"/>
      <c r="AY781" s="133"/>
      <c r="AZ781" s="133"/>
    </row>
    <row r="782" spans="2:52" s="116" customFormat="1" x14ac:dyDescent="0.2">
      <c r="B782" s="119"/>
      <c r="C782" s="119"/>
      <c r="D782" s="119"/>
      <c r="E782" s="119"/>
      <c r="F782" s="119"/>
      <c r="G782" s="119"/>
      <c r="H782" s="119"/>
      <c r="I782" s="119"/>
      <c r="J782" s="119"/>
      <c r="K782" s="118"/>
      <c r="L782" s="118"/>
      <c r="M782" s="118"/>
      <c r="N782" s="132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  <c r="AF782" s="133"/>
      <c r="AG782" s="133"/>
      <c r="AH782" s="133"/>
      <c r="AI782" s="133"/>
      <c r="AJ782" s="133"/>
      <c r="AK782" s="133"/>
      <c r="AL782" s="133"/>
      <c r="AM782" s="133"/>
      <c r="AN782" s="133"/>
      <c r="AO782" s="133"/>
      <c r="AP782" s="133"/>
      <c r="AQ782" s="133"/>
      <c r="AR782" s="133"/>
      <c r="AS782" s="133"/>
      <c r="AT782" s="133"/>
      <c r="AU782" s="133"/>
      <c r="AV782" s="133"/>
      <c r="AW782" s="133"/>
      <c r="AX782" s="133"/>
      <c r="AY782" s="133"/>
      <c r="AZ782" s="133"/>
    </row>
    <row r="783" spans="2:52" s="116" customFormat="1" x14ac:dyDescent="0.2">
      <c r="B783" s="119"/>
      <c r="C783" s="119"/>
      <c r="D783" s="119"/>
      <c r="E783" s="119"/>
      <c r="F783" s="119"/>
      <c r="G783" s="119"/>
      <c r="H783" s="119"/>
      <c r="I783" s="119"/>
      <c r="J783" s="119"/>
      <c r="K783" s="118"/>
      <c r="L783" s="118"/>
      <c r="M783" s="118"/>
      <c r="N783" s="132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  <c r="AF783" s="133"/>
      <c r="AG783" s="133"/>
      <c r="AH783" s="133"/>
      <c r="AI783" s="133"/>
      <c r="AJ783" s="133"/>
      <c r="AK783" s="133"/>
      <c r="AL783" s="133"/>
      <c r="AM783" s="133"/>
      <c r="AN783" s="133"/>
      <c r="AO783" s="133"/>
      <c r="AP783" s="133"/>
      <c r="AQ783" s="133"/>
      <c r="AR783" s="133"/>
      <c r="AS783" s="133"/>
      <c r="AT783" s="133"/>
      <c r="AU783" s="133"/>
      <c r="AV783" s="133"/>
      <c r="AW783" s="133"/>
      <c r="AX783" s="133"/>
      <c r="AY783" s="133"/>
      <c r="AZ783" s="133"/>
    </row>
    <row r="784" spans="2:52" s="116" customFormat="1" x14ac:dyDescent="0.2">
      <c r="B784" s="119"/>
      <c r="C784" s="119"/>
      <c r="D784" s="119"/>
      <c r="E784" s="119"/>
      <c r="F784" s="119"/>
      <c r="G784" s="119"/>
      <c r="H784" s="119"/>
      <c r="I784" s="119"/>
      <c r="J784" s="119"/>
      <c r="K784" s="118"/>
      <c r="L784" s="118"/>
      <c r="M784" s="118"/>
      <c r="N784" s="132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  <c r="AF784" s="133"/>
      <c r="AG784" s="133"/>
      <c r="AH784" s="133"/>
      <c r="AI784" s="133"/>
      <c r="AJ784" s="133"/>
      <c r="AK784" s="133"/>
      <c r="AL784" s="133"/>
      <c r="AM784" s="133"/>
      <c r="AN784" s="133"/>
      <c r="AO784" s="133"/>
      <c r="AP784" s="133"/>
      <c r="AQ784" s="133"/>
      <c r="AR784" s="133"/>
      <c r="AS784" s="133"/>
      <c r="AT784" s="133"/>
      <c r="AU784" s="133"/>
      <c r="AV784" s="133"/>
      <c r="AW784" s="133"/>
      <c r="AX784" s="133"/>
      <c r="AY784" s="133"/>
      <c r="AZ784" s="133"/>
    </row>
    <row r="785" spans="2:52" s="116" customFormat="1" x14ac:dyDescent="0.2">
      <c r="B785" s="119"/>
      <c r="C785" s="119"/>
      <c r="D785" s="119"/>
      <c r="E785" s="119"/>
      <c r="F785" s="119"/>
      <c r="G785" s="119"/>
      <c r="H785" s="119"/>
      <c r="I785" s="119"/>
      <c r="J785" s="119"/>
      <c r="K785" s="118"/>
      <c r="L785" s="118"/>
      <c r="M785" s="118"/>
      <c r="N785" s="132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  <c r="AF785" s="133"/>
      <c r="AG785" s="133"/>
      <c r="AH785" s="133"/>
      <c r="AI785" s="133"/>
      <c r="AJ785" s="133"/>
      <c r="AK785" s="133"/>
      <c r="AL785" s="133"/>
      <c r="AM785" s="133"/>
      <c r="AN785" s="133"/>
      <c r="AO785" s="133"/>
      <c r="AP785" s="133"/>
      <c r="AQ785" s="133"/>
      <c r="AR785" s="133"/>
      <c r="AS785" s="133"/>
      <c r="AT785" s="133"/>
      <c r="AU785" s="133"/>
      <c r="AV785" s="133"/>
      <c r="AW785" s="133"/>
      <c r="AX785" s="133"/>
      <c r="AY785" s="133"/>
      <c r="AZ785" s="133"/>
    </row>
    <row r="786" spans="2:52" s="116" customFormat="1" x14ac:dyDescent="0.2">
      <c r="B786" s="119"/>
      <c r="C786" s="119"/>
      <c r="D786" s="119"/>
      <c r="E786" s="119"/>
      <c r="F786" s="119"/>
      <c r="G786" s="119"/>
      <c r="H786" s="119"/>
      <c r="I786" s="119"/>
      <c r="J786" s="119"/>
      <c r="K786" s="118"/>
      <c r="L786" s="118"/>
      <c r="M786" s="118"/>
      <c r="N786" s="132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  <c r="AF786" s="133"/>
      <c r="AG786" s="133"/>
      <c r="AH786" s="133"/>
      <c r="AI786" s="133"/>
      <c r="AJ786" s="133"/>
      <c r="AK786" s="133"/>
      <c r="AL786" s="133"/>
      <c r="AM786" s="133"/>
      <c r="AN786" s="133"/>
      <c r="AO786" s="133"/>
      <c r="AP786" s="133"/>
      <c r="AQ786" s="133"/>
      <c r="AR786" s="133"/>
      <c r="AS786" s="133"/>
      <c r="AT786" s="133"/>
      <c r="AU786" s="133"/>
      <c r="AV786" s="133"/>
      <c r="AW786" s="133"/>
      <c r="AX786" s="133"/>
      <c r="AY786" s="133"/>
      <c r="AZ786" s="133"/>
    </row>
    <row r="787" spans="2:52" s="116" customFormat="1" x14ac:dyDescent="0.2">
      <c r="B787" s="119"/>
      <c r="C787" s="119"/>
      <c r="D787" s="119"/>
      <c r="E787" s="119"/>
      <c r="F787" s="119"/>
      <c r="G787" s="119"/>
      <c r="H787" s="119"/>
      <c r="I787" s="119"/>
      <c r="J787" s="119"/>
      <c r="K787" s="118"/>
      <c r="L787" s="118"/>
      <c r="M787" s="118"/>
      <c r="N787" s="132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  <c r="AF787" s="133"/>
      <c r="AG787" s="133"/>
      <c r="AH787" s="133"/>
      <c r="AI787" s="133"/>
      <c r="AJ787" s="133"/>
      <c r="AK787" s="133"/>
      <c r="AL787" s="133"/>
      <c r="AM787" s="133"/>
      <c r="AN787" s="133"/>
      <c r="AO787" s="133"/>
      <c r="AP787" s="133"/>
      <c r="AQ787" s="133"/>
      <c r="AR787" s="133"/>
      <c r="AS787" s="133"/>
      <c r="AT787" s="133"/>
      <c r="AU787" s="133"/>
      <c r="AV787" s="133"/>
      <c r="AW787" s="133"/>
      <c r="AX787" s="133"/>
      <c r="AY787" s="133"/>
      <c r="AZ787" s="133"/>
    </row>
    <row r="788" spans="2:52" s="116" customFormat="1" x14ac:dyDescent="0.2">
      <c r="B788" s="119"/>
      <c r="C788" s="119"/>
      <c r="D788" s="119"/>
      <c r="E788" s="119"/>
      <c r="F788" s="119"/>
      <c r="G788" s="119"/>
      <c r="H788" s="119"/>
      <c r="I788" s="119"/>
      <c r="J788" s="119"/>
      <c r="K788" s="118"/>
      <c r="L788" s="118"/>
      <c r="M788" s="118"/>
      <c r="N788" s="132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  <c r="AF788" s="133"/>
      <c r="AG788" s="133"/>
      <c r="AH788" s="133"/>
      <c r="AI788" s="133"/>
      <c r="AJ788" s="133"/>
      <c r="AK788" s="133"/>
      <c r="AL788" s="133"/>
      <c r="AM788" s="133"/>
      <c r="AN788" s="133"/>
      <c r="AO788" s="133"/>
      <c r="AP788" s="133"/>
      <c r="AQ788" s="133"/>
      <c r="AR788" s="133"/>
      <c r="AS788" s="133"/>
      <c r="AT788" s="133"/>
      <c r="AU788" s="133"/>
      <c r="AV788" s="133"/>
      <c r="AW788" s="133"/>
      <c r="AX788" s="133"/>
      <c r="AY788" s="133"/>
      <c r="AZ788" s="133"/>
    </row>
    <row r="789" spans="2:52" x14ac:dyDescent="0.2">
      <c r="B789" s="46"/>
      <c r="K789" s="48"/>
    </row>
    <row r="790" spans="2:52" x14ac:dyDescent="0.2">
      <c r="B790" s="46"/>
      <c r="K790" s="48"/>
    </row>
    <row r="791" spans="2:52" x14ac:dyDescent="0.2">
      <c r="B791" s="46"/>
      <c r="K791" s="48"/>
    </row>
    <row r="792" spans="2:52" x14ac:dyDescent="0.2">
      <c r="B792" s="46"/>
      <c r="K792" s="48"/>
    </row>
    <row r="793" spans="2:52" x14ac:dyDescent="0.2">
      <c r="B793" s="46"/>
      <c r="K793" s="48"/>
    </row>
    <row r="794" spans="2:52" x14ac:dyDescent="0.2">
      <c r="B794" s="46"/>
      <c r="K794" s="48"/>
    </row>
    <row r="795" spans="2:52" x14ac:dyDescent="0.2">
      <c r="B795" s="46"/>
      <c r="K795" s="48"/>
    </row>
    <row r="796" spans="2:52" x14ac:dyDescent="0.2">
      <c r="B796" s="46"/>
      <c r="K796" s="48"/>
    </row>
    <row r="797" spans="2:52" x14ac:dyDescent="0.2">
      <c r="B797" s="46"/>
      <c r="K797" s="48"/>
    </row>
    <row r="798" spans="2:52" x14ac:dyDescent="0.2">
      <c r="B798" s="46"/>
      <c r="K798" s="48"/>
    </row>
    <row r="799" spans="2:52" x14ac:dyDescent="0.2">
      <c r="B799" s="46"/>
      <c r="K799" s="48"/>
    </row>
    <row r="800" spans="2:52" x14ac:dyDescent="0.2">
      <c r="B800" s="46"/>
      <c r="K800" s="48"/>
    </row>
    <row r="801" spans="2:11" x14ac:dyDescent="0.2">
      <c r="B801" s="46"/>
      <c r="K801" s="48"/>
    </row>
    <row r="802" spans="2:11" x14ac:dyDescent="0.2">
      <c r="B802" s="46"/>
      <c r="K802" s="48"/>
    </row>
    <row r="803" spans="2:11" x14ac:dyDescent="0.2">
      <c r="B803" s="46"/>
      <c r="K803" s="48"/>
    </row>
    <row r="804" spans="2:11" x14ac:dyDescent="0.2">
      <c r="B804" s="46"/>
      <c r="K804" s="48"/>
    </row>
    <row r="805" spans="2:11" x14ac:dyDescent="0.2">
      <c r="B805" s="46"/>
      <c r="K805" s="48"/>
    </row>
    <row r="806" spans="2:11" x14ac:dyDescent="0.2">
      <c r="B806" s="46"/>
      <c r="K806" s="48"/>
    </row>
    <row r="807" spans="2:11" x14ac:dyDescent="0.2">
      <c r="B807" s="46"/>
      <c r="K807" s="48"/>
    </row>
    <row r="808" spans="2:11" x14ac:dyDescent="0.2">
      <c r="B808" s="46"/>
      <c r="K808" s="48"/>
    </row>
    <row r="809" spans="2:11" x14ac:dyDescent="0.2">
      <c r="B809" s="46"/>
      <c r="K809" s="48"/>
    </row>
    <row r="810" spans="2:11" x14ac:dyDescent="0.2">
      <c r="B810" s="46"/>
      <c r="K810" s="48"/>
    </row>
    <row r="811" spans="2:11" x14ac:dyDescent="0.2">
      <c r="B811" s="46"/>
      <c r="K811" s="48"/>
    </row>
    <row r="812" spans="2:11" x14ac:dyDescent="0.2">
      <c r="B812" s="46"/>
      <c r="K812" s="48"/>
    </row>
    <row r="813" spans="2:11" x14ac:dyDescent="0.2">
      <c r="B813" s="46"/>
      <c r="K813" s="48"/>
    </row>
    <row r="814" spans="2:11" x14ac:dyDescent="0.2">
      <c r="B814" s="46"/>
      <c r="K814" s="48"/>
    </row>
    <row r="815" spans="2:11" x14ac:dyDescent="0.2">
      <c r="B815" s="46"/>
      <c r="K815" s="48"/>
    </row>
    <row r="816" spans="2:11" x14ac:dyDescent="0.2">
      <c r="B816" s="46"/>
      <c r="K816" s="48"/>
    </row>
    <row r="817" spans="2:11" x14ac:dyDescent="0.2">
      <c r="B817" s="46"/>
      <c r="K817" s="48"/>
    </row>
    <row r="818" spans="2:11" x14ac:dyDescent="0.2">
      <c r="B818" s="46"/>
      <c r="K818" s="48"/>
    </row>
    <row r="819" spans="2:11" x14ac:dyDescent="0.2">
      <c r="B819" s="46"/>
      <c r="K819" s="48"/>
    </row>
    <row r="820" spans="2:11" x14ac:dyDescent="0.2">
      <c r="B820" s="46"/>
      <c r="K820" s="48"/>
    </row>
    <row r="821" spans="2:11" x14ac:dyDescent="0.2">
      <c r="B821" s="46"/>
      <c r="K821" s="48"/>
    </row>
    <row r="822" spans="2:11" x14ac:dyDescent="0.2">
      <c r="B822" s="46"/>
      <c r="K822" s="48"/>
    </row>
    <row r="823" spans="2:11" x14ac:dyDescent="0.2">
      <c r="B823" s="46"/>
      <c r="K823" s="48"/>
    </row>
    <row r="824" spans="2:11" x14ac:dyDescent="0.2">
      <c r="B824" s="46"/>
      <c r="K824" s="48"/>
    </row>
    <row r="825" spans="2:11" x14ac:dyDescent="0.2">
      <c r="B825" s="46"/>
      <c r="K825" s="48"/>
    </row>
    <row r="826" spans="2:11" x14ac:dyDescent="0.2">
      <c r="B826" s="46"/>
      <c r="K826" s="48"/>
    </row>
    <row r="827" spans="2:11" x14ac:dyDescent="0.2">
      <c r="B827" s="46"/>
      <c r="K827" s="48"/>
    </row>
    <row r="828" spans="2:11" x14ac:dyDescent="0.2">
      <c r="B828" s="46"/>
      <c r="K828" s="48"/>
    </row>
    <row r="829" spans="2:11" x14ac:dyDescent="0.2">
      <c r="B829" s="46"/>
      <c r="K829" s="48"/>
    </row>
    <row r="830" spans="2:11" x14ac:dyDescent="0.2">
      <c r="B830" s="46"/>
      <c r="K830" s="48"/>
    </row>
    <row r="831" spans="2:11" x14ac:dyDescent="0.2">
      <c r="B831" s="46"/>
      <c r="K831" s="48"/>
    </row>
    <row r="832" spans="2:11" x14ac:dyDescent="0.2">
      <c r="B832" s="46"/>
      <c r="K832" s="48"/>
    </row>
    <row r="833" spans="2:11" x14ac:dyDescent="0.2">
      <c r="B833" s="46"/>
      <c r="K833" s="48"/>
    </row>
    <row r="834" spans="2:11" x14ac:dyDescent="0.2">
      <c r="B834" s="46"/>
      <c r="K834" s="48"/>
    </row>
    <row r="835" spans="2:11" x14ac:dyDescent="0.2">
      <c r="B835" s="46"/>
      <c r="K835" s="48"/>
    </row>
    <row r="836" spans="2:11" x14ac:dyDescent="0.2">
      <c r="B836" s="46"/>
      <c r="K836" s="48"/>
    </row>
    <row r="837" spans="2:11" x14ac:dyDescent="0.2">
      <c r="B837" s="46"/>
      <c r="K837" s="48"/>
    </row>
    <row r="838" spans="2:11" x14ac:dyDescent="0.2">
      <c r="B838" s="46"/>
      <c r="K838" s="48"/>
    </row>
    <row r="839" spans="2:11" x14ac:dyDescent="0.2">
      <c r="B839" s="46"/>
      <c r="K839" s="48"/>
    </row>
    <row r="840" spans="2:11" x14ac:dyDescent="0.2">
      <c r="B840" s="46"/>
      <c r="K840" s="48"/>
    </row>
    <row r="841" spans="2:11" x14ac:dyDescent="0.2">
      <c r="B841" s="46"/>
      <c r="K841" s="48"/>
    </row>
    <row r="842" spans="2:11" x14ac:dyDescent="0.2">
      <c r="B842" s="46"/>
      <c r="K842" s="48"/>
    </row>
    <row r="843" spans="2:11" x14ac:dyDescent="0.2">
      <c r="B843" s="46"/>
      <c r="K843" s="48"/>
    </row>
    <row r="844" spans="2:11" x14ac:dyDescent="0.2">
      <c r="B844" s="46"/>
      <c r="K844" s="48"/>
    </row>
    <row r="845" spans="2:11" x14ac:dyDescent="0.2">
      <c r="B845" s="46"/>
      <c r="K845" s="48"/>
    </row>
    <row r="846" spans="2:11" x14ac:dyDescent="0.2">
      <c r="B846" s="46"/>
      <c r="K846" s="48"/>
    </row>
    <row r="847" spans="2:11" x14ac:dyDescent="0.2">
      <c r="B847" s="46"/>
      <c r="K847" s="48"/>
    </row>
    <row r="848" spans="2:11" x14ac:dyDescent="0.2">
      <c r="B848" s="46"/>
      <c r="K848" s="48"/>
    </row>
    <row r="849" spans="2:11" x14ac:dyDescent="0.2">
      <c r="B849" s="46"/>
      <c r="K849" s="48"/>
    </row>
    <row r="850" spans="2:11" x14ac:dyDescent="0.2">
      <c r="B850" s="46"/>
      <c r="K850" s="48"/>
    </row>
    <row r="851" spans="2:11" x14ac:dyDescent="0.2">
      <c r="B851" s="46"/>
      <c r="K851" s="48"/>
    </row>
    <row r="852" spans="2:11" x14ac:dyDescent="0.2">
      <c r="B852" s="46"/>
      <c r="K852" s="48"/>
    </row>
    <row r="853" spans="2:11" x14ac:dyDescent="0.2">
      <c r="B853" s="46"/>
      <c r="K853" s="48"/>
    </row>
    <row r="854" spans="2:11" x14ac:dyDescent="0.2">
      <c r="B854" s="46"/>
      <c r="K854" s="48"/>
    </row>
    <row r="855" spans="2:11" x14ac:dyDescent="0.2">
      <c r="B855" s="46"/>
      <c r="K855" s="48"/>
    </row>
    <row r="856" spans="2:11" x14ac:dyDescent="0.2">
      <c r="B856" s="46"/>
      <c r="K856" s="48"/>
    </row>
    <row r="857" spans="2:11" x14ac:dyDescent="0.2">
      <c r="B857" s="46"/>
      <c r="K857" s="48"/>
    </row>
    <row r="858" spans="2:11" x14ac:dyDescent="0.2">
      <c r="B858" s="46"/>
      <c r="K858" s="48"/>
    </row>
    <row r="859" spans="2:11" x14ac:dyDescent="0.2">
      <c r="B859" s="46"/>
      <c r="K859" s="48"/>
    </row>
    <row r="860" spans="2:11" x14ac:dyDescent="0.2">
      <c r="B860" s="46"/>
      <c r="K860" s="48"/>
    </row>
    <row r="861" spans="2:11" x14ac:dyDescent="0.2">
      <c r="B861" s="46"/>
      <c r="K861" s="48"/>
    </row>
    <row r="862" spans="2:11" x14ac:dyDescent="0.2">
      <c r="B862" s="46"/>
      <c r="K862" s="48"/>
    </row>
    <row r="863" spans="2:11" x14ac:dyDescent="0.2">
      <c r="B863" s="46"/>
      <c r="K863" s="48"/>
    </row>
    <row r="864" spans="2:11" x14ac:dyDescent="0.2">
      <c r="B864" s="46"/>
      <c r="K864" s="48"/>
    </row>
    <row r="865" spans="2:11" x14ac:dyDescent="0.2">
      <c r="B865" s="46"/>
      <c r="K865" s="48"/>
    </row>
    <row r="866" spans="2:11" x14ac:dyDescent="0.2">
      <c r="B866" s="46"/>
      <c r="K866" s="48"/>
    </row>
    <row r="867" spans="2:11" x14ac:dyDescent="0.2">
      <c r="B867" s="46"/>
      <c r="K867" s="48"/>
    </row>
    <row r="868" spans="2:11" x14ac:dyDescent="0.2">
      <c r="B868" s="46"/>
      <c r="K868" s="48"/>
    </row>
    <row r="869" spans="2:11" x14ac:dyDescent="0.2">
      <c r="B869" s="46"/>
      <c r="K869" s="48"/>
    </row>
    <row r="870" spans="2:11" x14ac:dyDescent="0.2">
      <c r="B870" s="46"/>
      <c r="K870" s="48"/>
    </row>
    <row r="871" spans="2:11" x14ac:dyDescent="0.2">
      <c r="B871" s="46"/>
      <c r="K871" s="48"/>
    </row>
    <row r="872" spans="2:11" x14ac:dyDescent="0.2">
      <c r="B872" s="46"/>
      <c r="K872" s="48"/>
    </row>
    <row r="873" spans="2:11" x14ac:dyDescent="0.2">
      <c r="B873" s="46"/>
      <c r="K873" s="48"/>
    </row>
    <row r="874" spans="2:11" x14ac:dyDescent="0.2">
      <c r="B874" s="46"/>
      <c r="K874" s="48"/>
    </row>
    <row r="875" spans="2:11" x14ac:dyDescent="0.2">
      <c r="B875" s="46"/>
      <c r="K875" s="48"/>
    </row>
    <row r="876" spans="2:11" x14ac:dyDescent="0.2">
      <c r="B876" s="46"/>
      <c r="K876" s="48"/>
    </row>
    <row r="877" spans="2:11" x14ac:dyDescent="0.2">
      <c r="B877" s="46"/>
      <c r="K877" s="48"/>
    </row>
    <row r="878" spans="2:11" x14ac:dyDescent="0.2">
      <c r="B878" s="46"/>
      <c r="K878" s="48"/>
    </row>
    <row r="879" spans="2:11" x14ac:dyDescent="0.2">
      <c r="B879" s="46"/>
      <c r="K879" s="48"/>
    </row>
    <row r="880" spans="2:11" x14ac:dyDescent="0.2">
      <c r="B880" s="46"/>
      <c r="K880" s="48"/>
    </row>
    <row r="881" spans="2:11" x14ac:dyDescent="0.2">
      <c r="B881" s="46"/>
      <c r="K881" s="48"/>
    </row>
    <row r="882" spans="2:11" x14ac:dyDescent="0.2">
      <c r="B882" s="46"/>
      <c r="K882" s="48"/>
    </row>
    <row r="883" spans="2:11" x14ac:dyDescent="0.2">
      <c r="B883" s="46"/>
      <c r="K883" s="48"/>
    </row>
    <row r="884" spans="2:11" x14ac:dyDescent="0.2">
      <c r="B884" s="46"/>
      <c r="K884" s="48"/>
    </row>
    <row r="885" spans="2:11" x14ac:dyDescent="0.2">
      <c r="B885" s="46"/>
      <c r="K885" s="48"/>
    </row>
    <row r="886" spans="2:11" x14ac:dyDescent="0.2">
      <c r="B886" s="46"/>
      <c r="K886" s="48"/>
    </row>
    <row r="887" spans="2:11" x14ac:dyDescent="0.2">
      <c r="B887" s="46"/>
      <c r="K887" s="48"/>
    </row>
    <row r="888" spans="2:11" x14ac:dyDescent="0.2">
      <c r="B888" s="46"/>
      <c r="K888" s="48"/>
    </row>
    <row r="889" spans="2:11" x14ac:dyDescent="0.2">
      <c r="B889" s="46"/>
      <c r="K889" s="48"/>
    </row>
    <row r="890" spans="2:11" x14ac:dyDescent="0.2">
      <c r="B890" s="46"/>
      <c r="K890" s="48"/>
    </row>
    <row r="891" spans="2:11" x14ac:dyDescent="0.2">
      <c r="B891" s="46"/>
      <c r="K891" s="48"/>
    </row>
    <row r="892" spans="2:11" x14ac:dyDescent="0.2">
      <c r="B892" s="46"/>
      <c r="K892" s="48"/>
    </row>
    <row r="893" spans="2:11" x14ac:dyDescent="0.2">
      <c r="B893" s="46"/>
      <c r="K893" s="48"/>
    </row>
    <row r="894" spans="2:11" x14ac:dyDescent="0.2">
      <c r="B894" s="46"/>
      <c r="K894" s="48"/>
    </row>
    <row r="895" spans="2:11" x14ac:dyDescent="0.2">
      <c r="B895" s="46"/>
      <c r="K895" s="48"/>
    </row>
    <row r="896" spans="2:11" x14ac:dyDescent="0.2">
      <c r="B896" s="46"/>
      <c r="K896" s="48"/>
    </row>
    <row r="897" spans="2:11" x14ac:dyDescent="0.2">
      <c r="B897" s="46"/>
      <c r="K897" s="48"/>
    </row>
    <row r="898" spans="2:11" x14ac:dyDescent="0.2">
      <c r="B898" s="46"/>
      <c r="K898" s="48"/>
    </row>
    <row r="899" spans="2:11" x14ac:dyDescent="0.2">
      <c r="B899" s="46"/>
      <c r="K899" s="48"/>
    </row>
    <row r="900" spans="2:11" x14ac:dyDescent="0.2">
      <c r="B900" s="46"/>
      <c r="K900" s="48"/>
    </row>
    <row r="901" spans="2:11" x14ac:dyDescent="0.2">
      <c r="B901" s="46"/>
      <c r="K901" s="48"/>
    </row>
    <row r="902" spans="2:11" x14ac:dyDescent="0.2">
      <c r="B902" s="46"/>
      <c r="K902" s="48"/>
    </row>
    <row r="903" spans="2:11" x14ac:dyDescent="0.2">
      <c r="B903" s="46"/>
      <c r="K903" s="48"/>
    </row>
    <row r="904" spans="2:11" x14ac:dyDescent="0.2">
      <c r="B904" s="46"/>
      <c r="K904" s="48"/>
    </row>
    <row r="905" spans="2:11" x14ac:dyDescent="0.2">
      <c r="B905" s="46"/>
      <c r="K905" s="48"/>
    </row>
    <row r="906" spans="2:11" x14ac:dyDescent="0.2">
      <c r="B906" s="46"/>
      <c r="K906" s="48"/>
    </row>
    <row r="907" spans="2:11" x14ac:dyDescent="0.2">
      <c r="B907" s="46"/>
      <c r="K907" s="48"/>
    </row>
    <row r="908" spans="2:11" x14ac:dyDescent="0.2">
      <c r="B908" s="46"/>
      <c r="K908" s="48"/>
    </row>
    <row r="909" spans="2:11" x14ac:dyDescent="0.2">
      <c r="B909" s="46"/>
      <c r="K909" s="48"/>
    </row>
    <row r="910" spans="2:11" x14ac:dyDescent="0.2">
      <c r="B910" s="46"/>
      <c r="K910" s="48"/>
    </row>
    <row r="911" spans="2:11" x14ac:dyDescent="0.2">
      <c r="B911" s="46"/>
      <c r="K911" s="48"/>
    </row>
    <row r="912" spans="2:11" x14ac:dyDescent="0.2">
      <c r="B912" s="46"/>
      <c r="K912" s="48"/>
    </row>
    <row r="913" spans="2:11" x14ac:dyDescent="0.2">
      <c r="B913" s="46"/>
      <c r="K913" s="48"/>
    </row>
    <row r="914" spans="2:11" x14ac:dyDescent="0.2">
      <c r="B914" s="46"/>
      <c r="K914" s="48"/>
    </row>
    <row r="915" spans="2:11" x14ac:dyDescent="0.2">
      <c r="B915" s="46"/>
      <c r="K915" s="48"/>
    </row>
    <row r="916" spans="2:11" x14ac:dyDescent="0.2">
      <c r="B916" s="46"/>
      <c r="K916" s="48"/>
    </row>
    <row r="917" spans="2:11" x14ac:dyDescent="0.2">
      <c r="B917" s="46"/>
      <c r="K917" s="48"/>
    </row>
    <row r="918" spans="2:11" x14ac:dyDescent="0.2">
      <c r="B918" s="46"/>
      <c r="K918" s="48"/>
    </row>
    <row r="919" spans="2:11" x14ac:dyDescent="0.2">
      <c r="B919" s="46"/>
      <c r="K919" s="48"/>
    </row>
    <row r="920" spans="2:11" x14ac:dyDescent="0.2">
      <c r="B920" s="46"/>
      <c r="K920" s="48"/>
    </row>
    <row r="921" spans="2:11" x14ac:dyDescent="0.2">
      <c r="B921" s="46"/>
      <c r="K921" s="48"/>
    </row>
    <row r="922" spans="2:11" x14ac:dyDescent="0.2">
      <c r="B922" s="46"/>
      <c r="K922" s="48"/>
    </row>
    <row r="923" spans="2:11" x14ac:dyDescent="0.2">
      <c r="B923" s="46"/>
      <c r="K923" s="48"/>
    </row>
    <row r="924" spans="2:11" x14ac:dyDescent="0.2">
      <c r="B924" s="46"/>
      <c r="K924" s="48"/>
    </row>
    <row r="925" spans="2:11" x14ac:dyDescent="0.2">
      <c r="B925" s="46"/>
      <c r="K925" s="48"/>
    </row>
    <row r="926" spans="2:11" x14ac:dyDescent="0.2">
      <c r="B926" s="46"/>
      <c r="K926" s="48"/>
    </row>
    <row r="927" spans="2:11" x14ac:dyDescent="0.2">
      <c r="B927" s="46"/>
      <c r="K927" s="48"/>
    </row>
    <row r="928" spans="2:11" x14ac:dyDescent="0.2">
      <c r="B928" s="46"/>
      <c r="K928" s="48"/>
    </row>
    <row r="929" spans="2:11" x14ac:dyDescent="0.2">
      <c r="B929" s="46"/>
      <c r="K929" s="48"/>
    </row>
    <row r="930" spans="2:11" x14ac:dyDescent="0.2">
      <c r="B930" s="46"/>
      <c r="K930" s="48"/>
    </row>
    <row r="931" spans="2:11" x14ac:dyDescent="0.2">
      <c r="B931" s="46"/>
      <c r="K931" s="48"/>
    </row>
    <row r="932" spans="2:11" x14ac:dyDescent="0.2">
      <c r="B932" s="46"/>
      <c r="K932" s="48"/>
    </row>
    <row r="933" spans="2:11" x14ac:dyDescent="0.2">
      <c r="B933" s="46"/>
      <c r="K933" s="48"/>
    </row>
    <row r="934" spans="2:11" x14ac:dyDescent="0.2">
      <c r="B934" s="46"/>
      <c r="K934" s="48"/>
    </row>
    <row r="935" spans="2:11" x14ac:dyDescent="0.2">
      <c r="B935" s="46"/>
      <c r="K935" s="48"/>
    </row>
    <row r="936" spans="2:11" x14ac:dyDescent="0.2">
      <c r="B936" s="46"/>
      <c r="K936" s="48"/>
    </row>
    <row r="937" spans="2:11" x14ac:dyDescent="0.2">
      <c r="B937" s="46"/>
      <c r="K937" s="48"/>
    </row>
    <row r="938" spans="2:11" x14ac:dyDescent="0.2">
      <c r="B938" s="46"/>
      <c r="K938" s="48"/>
    </row>
    <row r="939" spans="2:11" x14ac:dyDescent="0.2">
      <c r="B939" s="46"/>
      <c r="K939" s="48"/>
    </row>
    <row r="940" spans="2:11" x14ac:dyDescent="0.2">
      <c r="B940" s="46"/>
      <c r="K940" s="48"/>
    </row>
    <row r="941" spans="2:11" x14ac:dyDescent="0.2">
      <c r="B941" s="46"/>
      <c r="K941" s="48"/>
    </row>
    <row r="942" spans="2:11" x14ac:dyDescent="0.2">
      <c r="B942" s="46"/>
      <c r="K942" s="48"/>
    </row>
    <row r="943" spans="2:11" x14ac:dyDescent="0.2">
      <c r="B943" s="46"/>
      <c r="K943" s="48"/>
    </row>
    <row r="944" spans="2:11" x14ac:dyDescent="0.2">
      <c r="B944" s="46"/>
      <c r="K944" s="48"/>
    </row>
    <row r="945" spans="2:11" x14ac:dyDescent="0.2">
      <c r="B945" s="46"/>
      <c r="K945" s="48"/>
    </row>
    <row r="946" spans="2:11" x14ac:dyDescent="0.2">
      <c r="B946" s="46"/>
      <c r="K946" s="48"/>
    </row>
    <row r="947" spans="2:11" x14ac:dyDescent="0.2">
      <c r="B947" s="46"/>
      <c r="K947" s="48"/>
    </row>
    <row r="948" spans="2:11" x14ac:dyDescent="0.2">
      <c r="B948" s="46"/>
      <c r="K948" s="48"/>
    </row>
    <row r="949" spans="2:11" x14ac:dyDescent="0.2">
      <c r="B949" s="46"/>
      <c r="K949" s="48"/>
    </row>
    <row r="950" spans="2:11" x14ac:dyDescent="0.2">
      <c r="B950" s="46"/>
      <c r="K950" s="48"/>
    </row>
    <row r="951" spans="2:11" x14ac:dyDescent="0.2">
      <c r="B951" s="46"/>
      <c r="K951" s="48"/>
    </row>
    <row r="952" spans="2:11" x14ac:dyDescent="0.2">
      <c r="B952" s="46"/>
      <c r="K952" s="48"/>
    </row>
    <row r="953" spans="2:11" x14ac:dyDescent="0.2">
      <c r="B953" s="46"/>
      <c r="K953" s="48"/>
    </row>
    <row r="954" spans="2:11" x14ac:dyDescent="0.2">
      <c r="B954" s="46"/>
      <c r="K954" s="48"/>
    </row>
    <row r="955" spans="2:11" x14ac:dyDescent="0.2">
      <c r="B955" s="46"/>
      <c r="K955" s="48"/>
    </row>
    <row r="956" spans="2:11" x14ac:dyDescent="0.2">
      <c r="B956" s="46"/>
      <c r="K956" s="48"/>
    </row>
    <row r="957" spans="2:11" x14ac:dyDescent="0.2">
      <c r="B957" s="46"/>
      <c r="K957" s="48"/>
    </row>
    <row r="958" spans="2:11" x14ac:dyDescent="0.2">
      <c r="B958" s="46"/>
      <c r="K958" s="48"/>
    </row>
    <row r="959" spans="2:11" x14ac:dyDescent="0.2">
      <c r="B959" s="46"/>
      <c r="K959" s="48"/>
    </row>
    <row r="960" spans="2:11" x14ac:dyDescent="0.2">
      <c r="B960" s="46"/>
      <c r="K960" s="48"/>
    </row>
    <row r="961" spans="2:11" x14ac:dyDescent="0.2">
      <c r="B961" s="46"/>
      <c r="K961" s="48"/>
    </row>
    <row r="962" spans="2:11" x14ac:dyDescent="0.2">
      <c r="B962" s="46"/>
      <c r="K962" s="48"/>
    </row>
    <row r="963" spans="2:11" x14ac:dyDescent="0.2">
      <c r="B963" s="46"/>
      <c r="K963" s="48"/>
    </row>
    <row r="964" spans="2:11" x14ac:dyDescent="0.2">
      <c r="B964" s="46"/>
      <c r="K964" s="48"/>
    </row>
    <row r="965" spans="2:11" x14ac:dyDescent="0.2">
      <c r="B965" s="46"/>
      <c r="K965" s="48"/>
    </row>
    <row r="966" spans="2:11" x14ac:dyDescent="0.2">
      <c r="B966" s="46"/>
      <c r="K966" s="48"/>
    </row>
    <row r="967" spans="2:11" x14ac:dyDescent="0.2">
      <c r="B967" s="46"/>
      <c r="K967" s="48"/>
    </row>
    <row r="968" spans="2:11" x14ac:dyDescent="0.2">
      <c r="B968" s="46"/>
      <c r="K968" s="48"/>
    </row>
    <row r="969" spans="2:11" x14ac:dyDescent="0.2">
      <c r="B969" s="46"/>
      <c r="K969" s="48"/>
    </row>
    <row r="970" spans="2:11" x14ac:dyDescent="0.2">
      <c r="B970" s="46"/>
      <c r="K970" s="48"/>
    </row>
    <row r="971" spans="2:11" x14ac:dyDescent="0.2">
      <c r="B971" s="46"/>
      <c r="K971" s="48"/>
    </row>
    <row r="972" spans="2:11" x14ac:dyDescent="0.2">
      <c r="B972" s="46"/>
      <c r="K972" s="48"/>
    </row>
    <row r="973" spans="2:11" x14ac:dyDescent="0.2">
      <c r="B973" s="46"/>
      <c r="K973" s="48"/>
    </row>
    <row r="974" spans="2:11" x14ac:dyDescent="0.2">
      <c r="B974" s="46"/>
      <c r="K974" s="48"/>
    </row>
    <row r="975" spans="2:11" x14ac:dyDescent="0.2">
      <c r="B975" s="46"/>
      <c r="K975" s="48"/>
    </row>
    <row r="976" spans="2:11" x14ac:dyDescent="0.2">
      <c r="B976" s="46"/>
      <c r="K976" s="48"/>
    </row>
    <row r="977" spans="2:11" x14ac:dyDescent="0.2">
      <c r="B977" s="46"/>
      <c r="K977" s="48"/>
    </row>
    <row r="978" spans="2:11" x14ac:dyDescent="0.2">
      <c r="B978" s="46"/>
      <c r="K978" s="48"/>
    </row>
    <row r="979" spans="2:11" x14ac:dyDescent="0.2">
      <c r="B979" s="46"/>
      <c r="K979" s="48"/>
    </row>
    <row r="980" spans="2:11" x14ac:dyDescent="0.2">
      <c r="B980" s="46"/>
      <c r="K980" s="48"/>
    </row>
    <row r="981" spans="2:11" x14ac:dyDescent="0.2">
      <c r="B981" s="46"/>
      <c r="K981" s="48"/>
    </row>
    <row r="982" spans="2:11" x14ac:dyDescent="0.2">
      <c r="B982" s="46"/>
      <c r="K982" s="48"/>
    </row>
    <row r="983" spans="2:11" x14ac:dyDescent="0.2">
      <c r="B983" s="46"/>
      <c r="K983" s="48"/>
    </row>
    <row r="984" spans="2:11" x14ac:dyDescent="0.2">
      <c r="B984" s="46"/>
      <c r="K984" s="48"/>
    </row>
    <row r="985" spans="2:11" x14ac:dyDescent="0.2">
      <c r="B985" s="46"/>
      <c r="K985" s="48"/>
    </row>
    <row r="986" spans="2:11" x14ac:dyDescent="0.2">
      <c r="B986" s="46"/>
      <c r="K986" s="48"/>
    </row>
    <row r="987" spans="2:11" x14ac:dyDescent="0.2">
      <c r="B987" s="46"/>
      <c r="K987" s="48"/>
    </row>
    <row r="988" spans="2:11" x14ac:dyDescent="0.2">
      <c r="B988" s="46"/>
      <c r="K988" s="48"/>
    </row>
    <row r="989" spans="2:11" x14ac:dyDescent="0.2">
      <c r="B989" s="46"/>
      <c r="K989" s="48"/>
    </row>
    <row r="990" spans="2:11" x14ac:dyDescent="0.2">
      <c r="B990" s="46"/>
      <c r="K990" s="48"/>
    </row>
    <row r="991" spans="2:11" x14ac:dyDescent="0.2">
      <c r="B991" s="46"/>
      <c r="K991" s="48"/>
    </row>
    <row r="992" spans="2:11" x14ac:dyDescent="0.2">
      <c r="B992" s="46"/>
      <c r="K992" s="48"/>
    </row>
    <row r="993" spans="2:11" x14ac:dyDescent="0.2">
      <c r="B993" s="46"/>
      <c r="K993" s="48"/>
    </row>
    <row r="994" spans="2:11" x14ac:dyDescent="0.2">
      <c r="B994" s="46"/>
      <c r="K994" s="48"/>
    </row>
    <row r="995" spans="2:11" x14ac:dyDescent="0.2">
      <c r="B995" s="46"/>
      <c r="K995" s="48"/>
    </row>
    <row r="996" spans="2:11" x14ac:dyDescent="0.2">
      <c r="B996" s="46"/>
      <c r="K996" s="48"/>
    </row>
    <row r="997" spans="2:11" x14ac:dyDescent="0.2">
      <c r="B997" s="46"/>
      <c r="K997" s="48"/>
    </row>
    <row r="998" spans="2:11" x14ac:dyDescent="0.2">
      <c r="B998" s="46"/>
      <c r="K998" s="48"/>
    </row>
    <row r="999" spans="2:11" x14ac:dyDescent="0.2">
      <c r="B999" s="46"/>
      <c r="K999" s="48"/>
    </row>
    <row r="1000" spans="2:11" x14ac:dyDescent="0.2">
      <c r="B1000" s="46"/>
      <c r="K1000" s="48"/>
    </row>
    <row r="1001" spans="2:11" x14ac:dyDescent="0.2">
      <c r="B1001" s="46"/>
      <c r="K1001" s="48"/>
    </row>
    <row r="1002" spans="2:11" x14ac:dyDescent="0.2">
      <c r="B1002" s="46"/>
      <c r="K1002" s="48"/>
    </row>
    <row r="1003" spans="2:11" x14ac:dyDescent="0.2">
      <c r="B1003" s="46"/>
      <c r="K1003" s="48"/>
    </row>
    <row r="1004" spans="2:11" x14ac:dyDescent="0.2">
      <c r="B1004" s="46"/>
      <c r="K1004" s="48"/>
    </row>
    <row r="1005" spans="2:11" x14ac:dyDescent="0.2">
      <c r="B1005" s="46"/>
      <c r="K1005" s="48"/>
    </row>
    <row r="1006" spans="2:11" x14ac:dyDescent="0.2">
      <c r="B1006" s="46"/>
      <c r="K1006" s="48"/>
    </row>
    <row r="1007" spans="2:11" x14ac:dyDescent="0.2">
      <c r="B1007" s="46"/>
      <c r="K1007" s="48"/>
    </row>
    <row r="1008" spans="2:11" x14ac:dyDescent="0.2">
      <c r="B1008" s="46"/>
      <c r="K1008" s="48"/>
    </row>
    <row r="1009" spans="2:11" x14ac:dyDescent="0.2">
      <c r="B1009" s="46"/>
      <c r="K1009" s="48"/>
    </row>
    <row r="1010" spans="2:11" x14ac:dyDescent="0.2">
      <c r="B1010" s="46"/>
      <c r="K1010" s="48"/>
    </row>
    <row r="1011" spans="2:11" x14ac:dyDescent="0.2">
      <c r="B1011" s="46"/>
      <c r="K1011" s="48"/>
    </row>
    <row r="1012" spans="2:11" x14ac:dyDescent="0.2">
      <c r="B1012" s="46"/>
      <c r="K1012" s="48"/>
    </row>
    <row r="1013" spans="2:11" x14ac:dyDescent="0.2">
      <c r="B1013" s="46"/>
      <c r="K1013" s="48"/>
    </row>
    <row r="1014" spans="2:11" x14ac:dyDescent="0.2">
      <c r="B1014" s="46"/>
      <c r="K1014" s="48"/>
    </row>
    <row r="1015" spans="2:11" x14ac:dyDescent="0.2">
      <c r="B1015" s="46"/>
      <c r="K1015" s="48"/>
    </row>
    <row r="1016" spans="2:11" x14ac:dyDescent="0.2">
      <c r="B1016" s="46"/>
      <c r="K1016" s="48"/>
    </row>
    <row r="1017" spans="2:11" x14ac:dyDescent="0.2">
      <c r="B1017" s="46"/>
      <c r="K1017" s="48"/>
    </row>
    <row r="1018" spans="2:11" x14ac:dyDescent="0.2">
      <c r="B1018" s="46"/>
      <c r="K1018" s="48"/>
    </row>
    <row r="1019" spans="2:11" x14ac:dyDescent="0.2">
      <c r="B1019" s="46"/>
      <c r="K1019" s="48"/>
    </row>
    <row r="1020" spans="2:11" x14ac:dyDescent="0.2">
      <c r="B1020" s="46"/>
      <c r="K1020" s="48"/>
    </row>
    <row r="1021" spans="2:11" x14ac:dyDescent="0.2">
      <c r="B1021" s="46"/>
      <c r="K1021" s="48"/>
    </row>
    <row r="1022" spans="2:11" x14ac:dyDescent="0.2">
      <c r="K1022" s="48"/>
    </row>
    <row r="1023" spans="2:11" x14ac:dyDescent="0.2">
      <c r="K1023" s="48"/>
    </row>
    <row r="1024" spans="2:11" x14ac:dyDescent="0.2">
      <c r="K1024" s="48"/>
    </row>
    <row r="1025" spans="11:11" x14ac:dyDescent="0.2">
      <c r="K1025" s="48"/>
    </row>
    <row r="1026" spans="11:11" x14ac:dyDescent="0.2">
      <c r="K1026" s="48"/>
    </row>
    <row r="1027" spans="11:11" x14ac:dyDescent="0.2">
      <c r="K1027" s="48"/>
    </row>
    <row r="1028" spans="11:11" x14ac:dyDescent="0.2">
      <c r="K1028" s="48"/>
    </row>
    <row r="1029" spans="11:11" x14ac:dyDescent="0.2">
      <c r="K1029" s="48"/>
    </row>
    <row r="1030" spans="11:11" x14ac:dyDescent="0.2">
      <c r="K1030" s="48"/>
    </row>
    <row r="1031" spans="11:11" x14ac:dyDescent="0.2">
      <c r="K1031" s="48"/>
    </row>
    <row r="1032" spans="11:11" x14ac:dyDescent="0.2">
      <c r="K1032" s="48"/>
    </row>
    <row r="1033" spans="11:11" x14ac:dyDescent="0.2">
      <c r="K1033" s="48"/>
    </row>
    <row r="1034" spans="11:11" x14ac:dyDescent="0.2">
      <c r="K1034" s="48"/>
    </row>
    <row r="1035" spans="11:11" x14ac:dyDescent="0.2">
      <c r="K1035" s="48"/>
    </row>
    <row r="1036" spans="11:11" x14ac:dyDescent="0.2">
      <c r="K1036" s="48"/>
    </row>
    <row r="1037" spans="11:11" x14ac:dyDescent="0.2">
      <c r="K1037" s="48"/>
    </row>
    <row r="1038" spans="11:11" x14ac:dyDescent="0.2">
      <c r="K1038" s="48"/>
    </row>
    <row r="1039" spans="11:11" x14ac:dyDescent="0.2">
      <c r="K1039" s="48"/>
    </row>
    <row r="1040" spans="11:11" x14ac:dyDescent="0.2">
      <c r="K1040" s="48"/>
    </row>
    <row r="1041" spans="11:11" x14ac:dyDescent="0.2">
      <c r="K1041" s="48"/>
    </row>
    <row r="1042" spans="11:11" x14ac:dyDescent="0.2">
      <c r="K1042" s="48"/>
    </row>
    <row r="1043" spans="11:11" x14ac:dyDescent="0.2">
      <c r="K1043" s="48"/>
    </row>
    <row r="1044" spans="11:11" x14ac:dyDescent="0.2">
      <c r="K1044" s="48"/>
    </row>
    <row r="1045" spans="11:11" x14ac:dyDescent="0.2">
      <c r="K1045" s="48"/>
    </row>
    <row r="1046" spans="11:11" x14ac:dyDescent="0.2">
      <c r="K1046" s="48"/>
    </row>
    <row r="1047" spans="11:11" x14ac:dyDescent="0.2">
      <c r="K1047" s="48"/>
    </row>
    <row r="1048" spans="11:11" x14ac:dyDescent="0.2">
      <c r="K1048" s="48"/>
    </row>
    <row r="1049" spans="11:11" x14ac:dyDescent="0.2">
      <c r="K1049" s="48"/>
    </row>
    <row r="1050" spans="11:11" x14ac:dyDescent="0.2">
      <c r="K1050" s="48"/>
    </row>
    <row r="1051" spans="11:11" x14ac:dyDescent="0.2">
      <c r="K1051" s="48"/>
    </row>
    <row r="1052" spans="11:11" x14ac:dyDescent="0.2">
      <c r="K1052" s="48"/>
    </row>
    <row r="1053" spans="11:11" x14ac:dyDescent="0.2">
      <c r="K1053" s="48"/>
    </row>
    <row r="1054" spans="11:11" x14ac:dyDescent="0.2">
      <c r="K1054" s="48"/>
    </row>
    <row r="1055" spans="11:11" x14ac:dyDescent="0.2">
      <c r="K1055" s="48"/>
    </row>
    <row r="1056" spans="11:11" x14ac:dyDescent="0.2">
      <c r="K1056" s="48"/>
    </row>
    <row r="1057" spans="11:11" x14ac:dyDescent="0.2">
      <c r="K1057" s="48"/>
    </row>
    <row r="1058" spans="11:11" x14ac:dyDescent="0.2">
      <c r="K1058" s="48"/>
    </row>
    <row r="1059" spans="11:11" x14ac:dyDescent="0.2">
      <c r="K1059" s="48"/>
    </row>
    <row r="1060" spans="11:11" x14ac:dyDescent="0.2">
      <c r="K1060" s="48"/>
    </row>
    <row r="1061" spans="11:11" x14ac:dyDescent="0.2">
      <c r="K1061" s="48"/>
    </row>
    <row r="1062" spans="11:11" x14ac:dyDescent="0.2">
      <c r="K1062" s="48"/>
    </row>
    <row r="1063" spans="11:11" x14ac:dyDescent="0.2">
      <c r="K1063" s="48"/>
    </row>
    <row r="1064" spans="11:11" x14ac:dyDescent="0.2">
      <c r="K1064" s="48"/>
    </row>
    <row r="1065" spans="11:11" x14ac:dyDescent="0.2">
      <c r="K1065" s="48"/>
    </row>
    <row r="1066" spans="11:11" x14ac:dyDescent="0.2">
      <c r="K1066" s="48"/>
    </row>
    <row r="1067" spans="11:11" x14ac:dyDescent="0.2">
      <c r="K1067" s="48"/>
    </row>
    <row r="1068" spans="11:11" x14ac:dyDescent="0.2">
      <c r="K1068" s="48"/>
    </row>
    <row r="1069" spans="11:11" x14ac:dyDescent="0.2">
      <c r="K1069" s="48"/>
    </row>
    <row r="1070" spans="11:11" x14ac:dyDescent="0.2">
      <c r="K1070" s="48"/>
    </row>
    <row r="1071" spans="11:11" x14ac:dyDescent="0.2">
      <c r="K1071" s="48"/>
    </row>
    <row r="1072" spans="11:11" x14ac:dyDescent="0.2">
      <c r="K1072" s="48"/>
    </row>
    <row r="1073" spans="11:11" x14ac:dyDescent="0.2">
      <c r="K1073" s="48"/>
    </row>
    <row r="1074" spans="11:11" x14ac:dyDescent="0.2">
      <c r="K1074" s="48"/>
    </row>
    <row r="1075" spans="11:11" x14ac:dyDescent="0.2">
      <c r="K1075" s="48"/>
    </row>
    <row r="1076" spans="11:11" x14ac:dyDescent="0.2">
      <c r="K1076" s="48"/>
    </row>
    <row r="1077" spans="11:11" x14ac:dyDescent="0.2">
      <c r="K1077" s="48"/>
    </row>
    <row r="1078" spans="11:11" x14ac:dyDescent="0.2">
      <c r="K1078" s="48"/>
    </row>
    <row r="1079" spans="11:11" x14ac:dyDescent="0.2">
      <c r="K1079" s="48"/>
    </row>
    <row r="1080" spans="11:11" x14ac:dyDescent="0.2">
      <c r="K1080" s="48"/>
    </row>
    <row r="1081" spans="11:11" x14ac:dyDescent="0.2">
      <c r="K1081" s="48"/>
    </row>
    <row r="1082" spans="11:11" x14ac:dyDescent="0.2">
      <c r="K1082" s="48"/>
    </row>
    <row r="1083" spans="11:11" x14ac:dyDescent="0.2">
      <c r="K1083" s="48"/>
    </row>
    <row r="1084" spans="11:11" x14ac:dyDescent="0.2">
      <c r="K1084" s="48"/>
    </row>
    <row r="1085" spans="11:11" x14ac:dyDescent="0.2">
      <c r="K1085" s="48"/>
    </row>
    <row r="1086" spans="11:11" x14ac:dyDescent="0.2">
      <c r="K1086" s="48"/>
    </row>
    <row r="1087" spans="11:11" x14ac:dyDescent="0.2">
      <c r="K1087" s="48"/>
    </row>
    <row r="1088" spans="11:11" x14ac:dyDescent="0.2">
      <c r="K1088" s="48"/>
    </row>
    <row r="1089" spans="11:11" x14ac:dyDescent="0.2">
      <c r="K1089" s="48"/>
    </row>
    <row r="1090" spans="11:11" x14ac:dyDescent="0.2">
      <c r="K1090" s="48"/>
    </row>
    <row r="1091" spans="11:11" x14ac:dyDescent="0.2">
      <c r="K1091" s="48"/>
    </row>
    <row r="1092" spans="11:11" x14ac:dyDescent="0.2">
      <c r="K1092" s="48"/>
    </row>
    <row r="1093" spans="11:11" x14ac:dyDescent="0.2">
      <c r="K1093" s="48"/>
    </row>
    <row r="1094" spans="11:11" x14ac:dyDescent="0.2">
      <c r="K1094" s="48"/>
    </row>
    <row r="1095" spans="11:11" x14ac:dyDescent="0.2">
      <c r="K1095" s="48"/>
    </row>
    <row r="1096" spans="11:11" x14ac:dyDescent="0.2">
      <c r="K1096" s="48"/>
    </row>
    <row r="1097" spans="11:11" x14ac:dyDescent="0.2">
      <c r="K1097" s="48"/>
    </row>
    <row r="1098" spans="11:11" x14ac:dyDescent="0.2">
      <c r="K1098" s="48"/>
    </row>
    <row r="1099" spans="11:11" x14ac:dyDescent="0.2">
      <c r="K1099" s="48"/>
    </row>
    <row r="1100" spans="11:11" x14ac:dyDescent="0.2">
      <c r="K1100" s="48"/>
    </row>
    <row r="1101" spans="11:11" x14ac:dyDescent="0.2">
      <c r="K1101" s="48"/>
    </row>
    <row r="1102" spans="11:11" x14ac:dyDescent="0.2">
      <c r="K1102" s="48"/>
    </row>
    <row r="1103" spans="11:11" x14ac:dyDescent="0.2">
      <c r="K1103" s="48"/>
    </row>
    <row r="1104" spans="11:11" x14ac:dyDescent="0.2">
      <c r="K1104" s="48"/>
    </row>
    <row r="1105" spans="11:11" x14ac:dyDescent="0.2">
      <c r="K1105" s="48"/>
    </row>
    <row r="1106" spans="11:11" x14ac:dyDescent="0.2">
      <c r="K1106" s="48"/>
    </row>
    <row r="1107" spans="11:11" x14ac:dyDescent="0.2">
      <c r="K1107" s="48"/>
    </row>
    <row r="1108" spans="11:11" x14ac:dyDescent="0.2">
      <c r="K1108" s="48"/>
    </row>
    <row r="1109" spans="11:11" x14ac:dyDescent="0.2">
      <c r="K1109" s="48"/>
    </row>
    <row r="1110" spans="11:11" x14ac:dyDescent="0.2">
      <c r="K1110" s="48"/>
    </row>
    <row r="1111" spans="11:11" x14ac:dyDescent="0.2">
      <c r="K1111" s="48"/>
    </row>
    <row r="1112" spans="11:11" x14ac:dyDescent="0.2">
      <c r="K1112" s="48"/>
    </row>
    <row r="1113" spans="11:11" x14ac:dyDescent="0.2">
      <c r="K1113" s="48"/>
    </row>
    <row r="1114" spans="11:11" x14ac:dyDescent="0.2">
      <c r="K1114" s="48"/>
    </row>
    <row r="1115" spans="11:11" x14ac:dyDescent="0.2">
      <c r="K1115" s="48"/>
    </row>
    <row r="1116" spans="11:11" x14ac:dyDescent="0.2">
      <c r="K1116" s="48"/>
    </row>
    <row r="1117" spans="11:11" x14ac:dyDescent="0.2">
      <c r="K1117" s="48"/>
    </row>
    <row r="1118" spans="11:11" x14ac:dyDescent="0.2">
      <c r="K1118" s="48"/>
    </row>
    <row r="1119" spans="11:11" x14ac:dyDescent="0.2">
      <c r="K1119" s="48"/>
    </row>
    <row r="1120" spans="11:11" x14ac:dyDescent="0.2">
      <c r="K1120" s="48"/>
    </row>
    <row r="1121" spans="11:11" x14ac:dyDescent="0.2">
      <c r="K1121" s="48"/>
    </row>
    <row r="1122" spans="11:11" x14ac:dyDescent="0.2">
      <c r="K1122" s="48"/>
    </row>
    <row r="1123" spans="11:11" x14ac:dyDescent="0.2">
      <c r="K1123" s="48"/>
    </row>
    <row r="1124" spans="11:11" x14ac:dyDescent="0.2">
      <c r="K1124" s="48"/>
    </row>
    <row r="1125" spans="11:11" x14ac:dyDescent="0.2">
      <c r="K1125" s="48"/>
    </row>
    <row r="1126" spans="11:11" x14ac:dyDescent="0.2">
      <c r="K1126" s="48"/>
    </row>
    <row r="1127" spans="11:11" x14ac:dyDescent="0.2">
      <c r="K1127" s="48"/>
    </row>
    <row r="1128" spans="11:11" x14ac:dyDescent="0.2">
      <c r="K1128" s="48"/>
    </row>
    <row r="1129" spans="11:11" x14ac:dyDescent="0.2">
      <c r="K1129" s="48"/>
    </row>
    <row r="1130" spans="11:11" x14ac:dyDescent="0.2">
      <c r="K1130" s="48"/>
    </row>
    <row r="1131" spans="11:11" x14ac:dyDescent="0.2">
      <c r="K1131" s="48"/>
    </row>
    <row r="1132" spans="11:11" x14ac:dyDescent="0.2">
      <c r="K1132" s="48"/>
    </row>
    <row r="1133" spans="11:11" x14ac:dyDescent="0.2">
      <c r="K1133" s="48"/>
    </row>
    <row r="1134" spans="11:11" x14ac:dyDescent="0.2">
      <c r="K1134" s="48"/>
    </row>
    <row r="1135" spans="11:11" x14ac:dyDescent="0.2">
      <c r="K1135" s="48"/>
    </row>
    <row r="1136" spans="11:11" x14ac:dyDescent="0.2">
      <c r="K1136" s="48"/>
    </row>
    <row r="1137" spans="11:11" x14ac:dyDescent="0.2">
      <c r="K1137" s="48"/>
    </row>
    <row r="1138" spans="11:11" x14ac:dyDescent="0.2">
      <c r="K1138" s="48"/>
    </row>
    <row r="1139" spans="11:11" x14ac:dyDescent="0.2">
      <c r="K1139" s="48"/>
    </row>
    <row r="1140" spans="11:11" x14ac:dyDescent="0.2">
      <c r="K1140" s="48"/>
    </row>
    <row r="1141" spans="11:11" x14ac:dyDescent="0.2">
      <c r="K1141" s="48"/>
    </row>
    <row r="1142" spans="11:11" x14ac:dyDescent="0.2">
      <c r="K1142" s="48"/>
    </row>
    <row r="1143" spans="11:11" x14ac:dyDescent="0.2">
      <c r="K1143" s="48"/>
    </row>
    <row r="1144" spans="11:11" x14ac:dyDescent="0.2">
      <c r="K1144" s="48"/>
    </row>
    <row r="1145" spans="11:11" x14ac:dyDescent="0.2">
      <c r="K1145" s="48"/>
    </row>
    <row r="1146" spans="11:11" x14ac:dyDescent="0.2">
      <c r="K1146" s="48"/>
    </row>
    <row r="1147" spans="11:11" x14ac:dyDescent="0.2">
      <c r="K1147" s="48"/>
    </row>
    <row r="1148" spans="11:11" x14ac:dyDescent="0.2">
      <c r="K1148" s="48"/>
    </row>
    <row r="1149" spans="11:11" x14ac:dyDescent="0.2">
      <c r="K1149" s="48"/>
    </row>
    <row r="1150" spans="11:11" x14ac:dyDescent="0.2">
      <c r="K1150" s="48"/>
    </row>
    <row r="1151" spans="11:11" x14ac:dyDescent="0.2">
      <c r="K1151" s="48"/>
    </row>
    <row r="1152" spans="11:11" x14ac:dyDescent="0.2">
      <c r="K1152" s="48"/>
    </row>
    <row r="1153" spans="11:11" x14ac:dyDescent="0.2">
      <c r="K1153" s="48"/>
    </row>
    <row r="1154" spans="11:11" x14ac:dyDescent="0.2">
      <c r="K1154" s="48"/>
    </row>
    <row r="1155" spans="11:11" x14ac:dyDescent="0.2">
      <c r="K1155" s="48"/>
    </row>
    <row r="1156" spans="11:11" x14ac:dyDescent="0.2">
      <c r="K1156" s="48"/>
    </row>
    <row r="1157" spans="11:11" x14ac:dyDescent="0.2">
      <c r="K1157" s="48"/>
    </row>
    <row r="1158" spans="11:11" x14ac:dyDescent="0.2">
      <c r="K1158" s="48"/>
    </row>
    <row r="1159" spans="11:11" x14ac:dyDescent="0.2">
      <c r="K1159" s="48"/>
    </row>
    <row r="1160" spans="11:11" x14ac:dyDescent="0.2">
      <c r="K1160" s="48"/>
    </row>
    <row r="1161" spans="11:11" x14ac:dyDescent="0.2">
      <c r="K1161" s="48"/>
    </row>
    <row r="1162" spans="11:11" x14ac:dyDescent="0.2">
      <c r="K1162" s="48"/>
    </row>
    <row r="1163" spans="11:11" x14ac:dyDescent="0.2">
      <c r="K1163" s="48"/>
    </row>
    <row r="1164" spans="11:11" x14ac:dyDescent="0.2">
      <c r="K1164" s="48"/>
    </row>
    <row r="1165" spans="11:11" x14ac:dyDescent="0.2">
      <c r="K1165" s="48"/>
    </row>
    <row r="1166" spans="11:11" x14ac:dyDescent="0.2">
      <c r="K1166" s="48"/>
    </row>
    <row r="1167" spans="11:11" x14ac:dyDescent="0.2">
      <c r="K1167" s="48"/>
    </row>
    <row r="1168" spans="11:11" x14ac:dyDescent="0.2">
      <c r="K1168" s="48"/>
    </row>
    <row r="1169" spans="11:11" x14ac:dyDescent="0.2">
      <c r="K1169" s="48"/>
    </row>
    <row r="1170" spans="11:11" x14ac:dyDescent="0.2">
      <c r="K1170" s="48"/>
    </row>
    <row r="1171" spans="11:11" x14ac:dyDescent="0.2">
      <c r="K1171" s="48"/>
    </row>
    <row r="1172" spans="11:11" x14ac:dyDescent="0.2">
      <c r="K1172" s="48"/>
    </row>
    <row r="1173" spans="11:11" x14ac:dyDescent="0.2">
      <c r="K1173" s="48"/>
    </row>
    <row r="1174" spans="11:11" x14ac:dyDescent="0.2">
      <c r="K1174" s="48"/>
    </row>
    <row r="1175" spans="11:11" x14ac:dyDescent="0.2">
      <c r="K1175" s="48"/>
    </row>
    <row r="1176" spans="11:11" x14ac:dyDescent="0.2">
      <c r="K1176" s="48"/>
    </row>
    <row r="1177" spans="11:11" x14ac:dyDescent="0.2">
      <c r="K1177" s="48"/>
    </row>
    <row r="1178" spans="11:11" x14ac:dyDescent="0.2">
      <c r="K1178" s="48"/>
    </row>
    <row r="1179" spans="11:11" x14ac:dyDescent="0.2">
      <c r="K1179" s="48"/>
    </row>
    <row r="1180" spans="11:11" x14ac:dyDescent="0.2">
      <c r="K1180" s="48"/>
    </row>
    <row r="1181" spans="11:11" x14ac:dyDescent="0.2">
      <c r="K1181" s="48"/>
    </row>
    <row r="1182" spans="11:11" x14ac:dyDescent="0.2">
      <c r="K1182" s="48"/>
    </row>
    <row r="1183" spans="11:11" x14ac:dyDescent="0.2">
      <c r="K1183" s="48"/>
    </row>
    <row r="1184" spans="11:11" x14ac:dyDescent="0.2">
      <c r="K1184" s="48"/>
    </row>
    <row r="1185" spans="11:11" x14ac:dyDescent="0.2">
      <c r="K1185" s="48"/>
    </row>
    <row r="1186" spans="11:11" x14ac:dyDescent="0.2">
      <c r="K1186" s="48"/>
    </row>
    <row r="1187" spans="11:11" x14ac:dyDescent="0.2">
      <c r="K1187" s="48"/>
    </row>
    <row r="1188" spans="11:11" x14ac:dyDescent="0.2">
      <c r="K1188" s="48"/>
    </row>
    <row r="1189" spans="11:11" x14ac:dyDescent="0.2">
      <c r="K1189" s="48"/>
    </row>
    <row r="1190" spans="11:11" x14ac:dyDescent="0.2">
      <c r="K1190" s="48"/>
    </row>
    <row r="1191" spans="11:11" x14ac:dyDescent="0.2">
      <c r="K1191" s="48"/>
    </row>
    <row r="1192" spans="11:11" x14ac:dyDescent="0.2">
      <c r="K1192" s="48"/>
    </row>
    <row r="1193" spans="11:11" x14ac:dyDescent="0.2">
      <c r="K1193" s="48"/>
    </row>
    <row r="1194" spans="11:11" x14ac:dyDescent="0.2">
      <c r="K1194" s="48"/>
    </row>
    <row r="1195" spans="11:11" x14ac:dyDescent="0.2">
      <c r="K1195" s="48"/>
    </row>
    <row r="1196" spans="11:11" x14ac:dyDescent="0.2">
      <c r="K1196" s="48"/>
    </row>
    <row r="1197" spans="11:11" x14ac:dyDescent="0.2">
      <c r="K1197" s="48"/>
    </row>
    <row r="1198" spans="11:11" x14ac:dyDescent="0.2">
      <c r="K1198" s="48"/>
    </row>
    <row r="1199" spans="11:11" x14ac:dyDescent="0.2">
      <c r="K1199" s="48"/>
    </row>
    <row r="1200" spans="11:11" x14ac:dyDescent="0.2">
      <c r="K1200" s="48"/>
    </row>
    <row r="1201" spans="11:11" x14ac:dyDescent="0.2">
      <c r="K1201" s="48"/>
    </row>
    <row r="1202" spans="11:11" x14ac:dyDescent="0.2">
      <c r="K1202" s="48"/>
    </row>
    <row r="1203" spans="11:11" x14ac:dyDescent="0.2">
      <c r="K1203" s="48"/>
    </row>
    <row r="1204" spans="11:11" x14ac:dyDescent="0.2">
      <c r="K1204" s="48"/>
    </row>
    <row r="1205" spans="11:11" x14ac:dyDescent="0.2">
      <c r="K1205" s="48"/>
    </row>
    <row r="1206" spans="11:11" x14ac:dyDescent="0.2">
      <c r="K1206" s="48"/>
    </row>
    <row r="1207" spans="11:11" x14ac:dyDescent="0.2">
      <c r="K1207" s="48"/>
    </row>
    <row r="1208" spans="11:11" x14ac:dyDescent="0.2">
      <c r="K1208" s="48"/>
    </row>
    <row r="1209" spans="11:11" x14ac:dyDescent="0.2">
      <c r="K1209" s="48"/>
    </row>
    <row r="1210" spans="11:11" x14ac:dyDescent="0.2">
      <c r="K1210" s="48"/>
    </row>
    <row r="1211" spans="11:11" x14ac:dyDescent="0.2">
      <c r="K1211" s="48"/>
    </row>
    <row r="1212" spans="11:11" x14ac:dyDescent="0.2">
      <c r="K1212" s="48"/>
    </row>
    <row r="1213" spans="11:11" x14ac:dyDescent="0.2">
      <c r="K1213" s="48"/>
    </row>
    <row r="1214" spans="11:11" x14ac:dyDescent="0.2">
      <c r="K1214" s="48"/>
    </row>
    <row r="1215" spans="11:11" x14ac:dyDescent="0.2">
      <c r="K1215" s="48"/>
    </row>
    <row r="1216" spans="11:11" x14ac:dyDescent="0.2">
      <c r="K1216" s="48"/>
    </row>
    <row r="1217" spans="11:11" x14ac:dyDescent="0.2">
      <c r="K1217" s="48"/>
    </row>
    <row r="1218" spans="11:11" x14ac:dyDescent="0.2">
      <c r="K1218" s="48"/>
    </row>
    <row r="1219" spans="11:11" x14ac:dyDescent="0.2">
      <c r="K1219" s="48"/>
    </row>
    <row r="1220" spans="11:11" x14ac:dyDescent="0.2">
      <c r="K1220" s="48"/>
    </row>
    <row r="1221" spans="11:11" x14ac:dyDescent="0.2">
      <c r="K1221" s="48"/>
    </row>
    <row r="1222" spans="11:11" x14ac:dyDescent="0.2">
      <c r="K1222" s="48"/>
    </row>
    <row r="1223" spans="11:11" x14ac:dyDescent="0.2">
      <c r="K1223" s="48"/>
    </row>
    <row r="1224" spans="11:11" x14ac:dyDescent="0.2">
      <c r="K1224" s="48"/>
    </row>
    <row r="1225" spans="11:11" x14ac:dyDescent="0.2">
      <c r="K1225" s="48"/>
    </row>
    <row r="1226" spans="11:11" x14ac:dyDescent="0.2">
      <c r="K1226" s="48"/>
    </row>
    <row r="1227" spans="11:11" x14ac:dyDescent="0.2">
      <c r="K1227" s="48"/>
    </row>
    <row r="1228" spans="11:11" x14ac:dyDescent="0.2">
      <c r="K1228" s="48"/>
    </row>
    <row r="1229" spans="11:11" x14ac:dyDescent="0.2">
      <c r="K1229" s="48"/>
    </row>
    <row r="1230" spans="11:11" x14ac:dyDescent="0.2">
      <c r="K1230" s="48"/>
    </row>
    <row r="1231" spans="11:11" x14ac:dyDescent="0.2">
      <c r="K1231" s="48"/>
    </row>
    <row r="1232" spans="11:11" x14ac:dyDescent="0.2">
      <c r="K1232" s="48"/>
    </row>
    <row r="1233" spans="11:11" x14ac:dyDescent="0.2">
      <c r="K1233" s="48"/>
    </row>
    <row r="1234" spans="11:11" x14ac:dyDescent="0.2">
      <c r="K1234" s="48"/>
    </row>
    <row r="1235" spans="11:11" x14ac:dyDescent="0.2">
      <c r="K1235" s="48"/>
    </row>
    <row r="1236" spans="11:11" x14ac:dyDescent="0.2">
      <c r="K1236" s="48"/>
    </row>
    <row r="1237" spans="11:11" x14ac:dyDescent="0.2">
      <c r="K1237" s="48"/>
    </row>
    <row r="1238" spans="11:11" x14ac:dyDescent="0.2">
      <c r="K1238" s="48"/>
    </row>
    <row r="1239" spans="11:11" x14ac:dyDescent="0.2">
      <c r="K1239" s="48"/>
    </row>
    <row r="1240" spans="11:11" x14ac:dyDescent="0.2">
      <c r="K1240" s="48"/>
    </row>
    <row r="1241" spans="11:11" x14ac:dyDescent="0.2">
      <c r="K1241" s="48"/>
    </row>
    <row r="1242" spans="11:11" x14ac:dyDescent="0.2">
      <c r="K1242" s="48"/>
    </row>
    <row r="1243" spans="11:11" x14ac:dyDescent="0.2">
      <c r="K1243" s="48"/>
    </row>
    <row r="1244" spans="11:11" x14ac:dyDescent="0.2">
      <c r="K1244" s="48"/>
    </row>
    <row r="1245" spans="11:11" x14ac:dyDescent="0.2">
      <c r="K1245" s="48"/>
    </row>
    <row r="1246" spans="11:11" x14ac:dyDescent="0.2">
      <c r="K1246" s="48"/>
    </row>
    <row r="1247" spans="11:11" x14ac:dyDescent="0.2">
      <c r="K1247" s="48"/>
    </row>
    <row r="1248" spans="11:11" x14ac:dyDescent="0.2">
      <c r="K1248" s="48"/>
    </row>
    <row r="1249" spans="11:11" x14ac:dyDescent="0.2">
      <c r="K1249" s="48"/>
    </row>
    <row r="1250" spans="11:11" x14ac:dyDescent="0.2">
      <c r="K1250" s="48"/>
    </row>
    <row r="1251" spans="11:11" x14ac:dyDescent="0.2">
      <c r="K1251" s="48"/>
    </row>
    <row r="1252" spans="11:11" x14ac:dyDescent="0.2">
      <c r="K1252" s="48"/>
    </row>
    <row r="1253" spans="11:11" x14ac:dyDescent="0.2">
      <c r="K1253" s="48"/>
    </row>
    <row r="1254" spans="11:11" x14ac:dyDescent="0.2">
      <c r="K1254" s="48"/>
    </row>
    <row r="1255" spans="11:11" x14ac:dyDescent="0.2">
      <c r="K1255" s="48"/>
    </row>
    <row r="1256" spans="11:11" x14ac:dyDescent="0.2">
      <c r="K1256" s="48"/>
    </row>
    <row r="1257" spans="11:11" x14ac:dyDescent="0.2">
      <c r="K1257" s="48"/>
    </row>
    <row r="1258" spans="11:11" x14ac:dyDescent="0.2">
      <c r="K1258" s="48"/>
    </row>
    <row r="1259" spans="11:11" x14ac:dyDescent="0.2">
      <c r="K1259" s="48"/>
    </row>
    <row r="1260" spans="11:11" x14ac:dyDescent="0.2">
      <c r="K1260" s="48"/>
    </row>
    <row r="1261" spans="11:11" x14ac:dyDescent="0.2">
      <c r="K1261" s="48"/>
    </row>
    <row r="1262" spans="11:11" x14ac:dyDescent="0.2">
      <c r="K1262" s="48"/>
    </row>
    <row r="1263" spans="11:11" x14ac:dyDescent="0.2">
      <c r="K1263" s="48"/>
    </row>
    <row r="1264" spans="11:11" x14ac:dyDescent="0.2">
      <c r="K1264" s="48"/>
    </row>
    <row r="1265" spans="11:11" x14ac:dyDescent="0.2">
      <c r="K1265" s="48"/>
    </row>
    <row r="1266" spans="11:11" x14ac:dyDescent="0.2">
      <c r="K1266" s="48"/>
    </row>
    <row r="1267" spans="11:11" x14ac:dyDescent="0.2">
      <c r="K1267" s="48"/>
    </row>
    <row r="1268" spans="11:11" x14ac:dyDescent="0.2">
      <c r="K1268" s="48"/>
    </row>
    <row r="1269" spans="11:11" x14ac:dyDescent="0.2">
      <c r="K1269" s="48"/>
    </row>
    <row r="1270" spans="11:11" x14ac:dyDescent="0.2">
      <c r="K1270" s="48"/>
    </row>
    <row r="1271" spans="11:11" x14ac:dyDescent="0.2">
      <c r="K1271" s="48"/>
    </row>
    <row r="1272" spans="11:11" x14ac:dyDescent="0.2">
      <c r="K1272" s="48"/>
    </row>
    <row r="1273" spans="11:11" x14ac:dyDescent="0.2">
      <c r="K1273" s="48"/>
    </row>
    <row r="1274" spans="11:11" x14ac:dyDescent="0.2">
      <c r="K1274" s="48"/>
    </row>
    <row r="1275" spans="11:11" x14ac:dyDescent="0.2">
      <c r="K1275" s="48"/>
    </row>
    <row r="1276" spans="11:11" x14ac:dyDescent="0.2">
      <c r="K1276" s="48"/>
    </row>
    <row r="1277" spans="11:11" x14ac:dyDescent="0.2">
      <c r="K1277" s="48"/>
    </row>
    <row r="1278" spans="11:11" x14ac:dyDescent="0.2">
      <c r="K1278" s="48"/>
    </row>
    <row r="1279" spans="11:11" x14ac:dyDescent="0.2">
      <c r="K1279" s="48"/>
    </row>
    <row r="1280" spans="11:11" x14ac:dyDescent="0.2">
      <c r="K1280" s="48"/>
    </row>
    <row r="1281" spans="11:11" x14ac:dyDescent="0.2">
      <c r="K1281" s="48"/>
    </row>
    <row r="1282" spans="11:11" x14ac:dyDescent="0.2">
      <c r="K1282" s="48"/>
    </row>
    <row r="1283" spans="11:11" x14ac:dyDescent="0.2">
      <c r="K1283" s="48"/>
    </row>
    <row r="1284" spans="11:11" x14ac:dyDescent="0.2">
      <c r="K1284" s="48"/>
    </row>
    <row r="1285" spans="11:11" x14ac:dyDescent="0.2">
      <c r="K1285" s="48"/>
    </row>
    <row r="1286" spans="11:11" x14ac:dyDescent="0.2">
      <c r="K1286" s="48"/>
    </row>
    <row r="1287" spans="11:11" x14ac:dyDescent="0.2">
      <c r="K1287" s="48"/>
    </row>
    <row r="1288" spans="11:11" x14ac:dyDescent="0.2">
      <c r="K1288" s="48"/>
    </row>
    <row r="1289" spans="11:11" x14ac:dyDescent="0.2">
      <c r="K1289" s="48"/>
    </row>
    <row r="1290" spans="11:11" x14ac:dyDescent="0.2">
      <c r="K1290" s="48"/>
    </row>
    <row r="1291" spans="11:11" x14ac:dyDescent="0.2">
      <c r="K1291" s="48"/>
    </row>
    <row r="1292" spans="11:11" x14ac:dyDescent="0.2">
      <c r="K1292" s="48"/>
    </row>
    <row r="1293" spans="11:11" x14ac:dyDescent="0.2">
      <c r="K1293" s="48"/>
    </row>
    <row r="1294" spans="11:11" x14ac:dyDescent="0.2">
      <c r="K1294" s="48"/>
    </row>
    <row r="1295" spans="11:11" x14ac:dyDescent="0.2">
      <c r="K1295" s="48"/>
    </row>
    <row r="1296" spans="11:11" x14ac:dyDescent="0.2">
      <c r="K1296" s="48"/>
    </row>
    <row r="1297" spans="11:11" x14ac:dyDescent="0.2">
      <c r="K1297" s="48"/>
    </row>
    <row r="1298" spans="11:11" x14ac:dyDescent="0.2">
      <c r="K1298" s="48"/>
    </row>
    <row r="1299" spans="11:11" x14ac:dyDescent="0.2">
      <c r="K1299" s="48"/>
    </row>
    <row r="1300" spans="11:11" x14ac:dyDescent="0.2">
      <c r="K1300" s="48"/>
    </row>
    <row r="1301" spans="11:11" x14ac:dyDescent="0.2">
      <c r="K1301" s="48"/>
    </row>
    <row r="1302" spans="11:11" x14ac:dyDescent="0.2">
      <c r="K1302" s="48"/>
    </row>
    <row r="1303" spans="11:11" x14ac:dyDescent="0.2">
      <c r="K1303" s="48"/>
    </row>
    <row r="1304" spans="11:11" x14ac:dyDescent="0.2">
      <c r="K1304" s="48"/>
    </row>
    <row r="1305" spans="11:11" x14ac:dyDescent="0.2">
      <c r="K1305" s="48"/>
    </row>
  </sheetData>
  <sheetProtection algorithmName="SHA-512" hashValue="2uCBKzZiBVux9FEecor1G2a7jP8bYTnWYcR41Mv+uTvAh5xxIeMzI5J5TPty3mMKoTAYKAjKXUU85uW+jfD7pg==" saltValue="mLdza2Vdzav7gR34qBx33Q==" spinCount="100000" sheet="1" selectLockedCells="1"/>
  <dataConsolidate/>
  <customSheetViews>
    <customSheetView guid="{FFB36630-AEE2-4239-B405-315D469B899B}" showGridLines="0" outlineSymbols="0" showRuler="0">
      <selection activeCell="E21" sqref="E21"/>
      <pageMargins left="0.56999999999999995" right="0.11811023622047245" top="0.19685039370078741" bottom="0.19685039370078741" header="0.25" footer="0.19"/>
      <pageSetup paperSize="9" orientation="portrait" verticalDpi="300" r:id="rId1"/>
      <headerFooter alignWithMargins="0"/>
    </customSheetView>
  </customSheetViews>
  <mergeCells count="28">
    <mergeCell ref="B58:H58"/>
    <mergeCell ref="B57:H57"/>
    <mergeCell ref="AR8:AZ8"/>
    <mergeCell ref="E43:F48"/>
    <mergeCell ref="E39:F41"/>
    <mergeCell ref="E35:F37"/>
    <mergeCell ref="B55:H55"/>
    <mergeCell ref="E49:F49"/>
    <mergeCell ref="E16:F33"/>
    <mergeCell ref="H16:H33"/>
    <mergeCell ref="L50:M53"/>
    <mergeCell ref="K49:K53"/>
    <mergeCell ref="C8:H8"/>
    <mergeCell ref="C9:H9"/>
    <mergeCell ref="K7:K8"/>
    <mergeCell ref="A43:A48"/>
    <mergeCell ref="H43:H48"/>
    <mergeCell ref="B1:F2"/>
    <mergeCell ref="H53:H54"/>
    <mergeCell ref="C53:F54"/>
    <mergeCell ref="A16:A33"/>
    <mergeCell ref="A35:A41"/>
    <mergeCell ref="H39:H41"/>
    <mergeCell ref="H35:H37"/>
    <mergeCell ref="C7:H7"/>
    <mergeCell ref="F13:H13"/>
    <mergeCell ref="C11:H11"/>
    <mergeCell ref="C10:H10"/>
  </mergeCells>
  <phoneticPr fontId="0" type="noConversion"/>
  <conditionalFormatting sqref="B46">
    <cfRule type="expression" dxfId="36" priority="17" stopIfTrue="1">
      <formula>M116=6</formula>
    </cfRule>
    <cfRule type="expression" dxfId="35" priority="18" stopIfTrue="1">
      <formula>M116=7</formula>
    </cfRule>
  </conditionalFormatting>
  <conditionalFormatting sqref="B45">
    <cfRule type="expression" dxfId="34" priority="19" stopIfTrue="1">
      <formula>M139=1</formula>
    </cfRule>
  </conditionalFormatting>
  <conditionalFormatting sqref="B47">
    <cfRule type="expression" dxfId="33" priority="20" stopIfTrue="1">
      <formula>$M$139=1</formula>
    </cfRule>
    <cfRule type="expression" dxfId="32" priority="21" stopIfTrue="1">
      <formula>$M$140=1</formula>
    </cfRule>
    <cfRule type="expression" dxfId="31" priority="22" stopIfTrue="1">
      <formula>M116=5</formula>
    </cfRule>
  </conditionalFormatting>
  <conditionalFormatting sqref="B51:H51 C53:F54 H53:H54">
    <cfRule type="expression" dxfId="30" priority="32" stopIfTrue="1">
      <formula>$P$210=2</formula>
    </cfRule>
  </conditionalFormatting>
  <conditionalFormatting sqref="B18:B19">
    <cfRule type="expression" dxfId="29" priority="33" stopIfTrue="1">
      <formula>$M$75=1</formula>
    </cfRule>
  </conditionalFormatting>
  <conditionalFormatting sqref="B37">
    <cfRule type="expression" dxfId="28" priority="34" stopIfTrue="1">
      <formula>$M$93=1</formula>
    </cfRule>
  </conditionalFormatting>
  <conditionalFormatting sqref="K23:K27">
    <cfRule type="expression" dxfId="27" priority="38" stopIfTrue="1">
      <formula>($M$85=2)</formula>
    </cfRule>
  </conditionalFormatting>
  <conditionalFormatting sqref="B48">
    <cfRule type="expression" dxfId="26" priority="48" stopIfTrue="1">
      <formula>$M$139=1</formula>
    </cfRule>
    <cfRule type="expression" dxfId="25" priority="49" stopIfTrue="1">
      <formula>$M$140=1</formula>
    </cfRule>
    <cfRule type="expression" dxfId="24" priority="50" stopIfTrue="1">
      <formula>$M$116=5</formula>
    </cfRule>
  </conditionalFormatting>
  <conditionalFormatting sqref="C44">
    <cfRule type="expression" dxfId="23" priority="8" stopIfTrue="1">
      <formula>N157=1</formula>
    </cfRule>
  </conditionalFormatting>
  <conditionalFormatting sqref="C45">
    <cfRule type="expression" dxfId="22" priority="9" stopIfTrue="1">
      <formula>N157=1</formula>
    </cfRule>
  </conditionalFormatting>
  <conditionalFormatting sqref="C46">
    <cfRule type="expression" dxfId="21" priority="10" stopIfTrue="1">
      <formula>M139=1</formula>
    </cfRule>
  </conditionalFormatting>
  <conditionalFormatting sqref="C47">
    <cfRule type="expression" dxfId="20" priority="11" stopIfTrue="1">
      <formula>M139=1</formula>
    </cfRule>
    <cfRule type="expression" dxfId="19" priority="12" stopIfTrue="1">
      <formula>M140=1</formula>
    </cfRule>
    <cfRule type="expression" dxfId="18" priority="13" stopIfTrue="1">
      <formula>M116=5</formula>
    </cfRule>
  </conditionalFormatting>
  <conditionalFormatting sqref="C48">
    <cfRule type="expression" dxfId="17" priority="14" stopIfTrue="1">
      <formula>$M139=1</formula>
    </cfRule>
    <cfRule type="expression" dxfId="16" priority="15" stopIfTrue="1">
      <formula>M140=1</formula>
    </cfRule>
    <cfRule type="expression" dxfId="15" priority="16" stopIfTrue="1">
      <formula>M116=5</formula>
    </cfRule>
  </conditionalFormatting>
  <conditionalFormatting sqref="K46:K47">
    <cfRule type="expression" dxfId="14" priority="7">
      <formula>$P$45&lt;2</formula>
    </cfRule>
  </conditionalFormatting>
  <conditionalFormatting sqref="L46:L47">
    <cfRule type="expression" dxfId="13" priority="6">
      <formula>$P$45&lt;2</formula>
    </cfRule>
  </conditionalFormatting>
  <conditionalFormatting sqref="M46:M47">
    <cfRule type="expression" dxfId="12" priority="5">
      <formula>$P$45&lt;2</formula>
    </cfRule>
  </conditionalFormatting>
  <conditionalFormatting sqref="K46:K47">
    <cfRule type="expression" dxfId="11" priority="4">
      <formula>$O$45=0</formula>
    </cfRule>
  </conditionalFormatting>
  <conditionalFormatting sqref="L46:L47">
    <cfRule type="expression" dxfId="10" priority="3">
      <formula>$O$45=0</formula>
    </cfRule>
  </conditionalFormatting>
  <conditionalFormatting sqref="M46:M47">
    <cfRule type="expression" dxfId="9" priority="2">
      <formula>$O$45=0</formula>
    </cfRule>
  </conditionalFormatting>
  <conditionalFormatting sqref="B41">
    <cfRule type="expression" dxfId="8" priority="1">
      <formula>$H$64=1</formula>
    </cfRule>
  </conditionalFormatting>
  <dataValidations count="5">
    <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sqref="K9">
      <formula1>1941</formula1>
      <formula2>2021</formula2>
    </dataValidation>
    <dataValidation type="list" allowBlank="1" showInputMessage="1" showErrorMessage="1" sqref="K3">
      <formula1>$M$63:$M$64</formula1>
    </dataValidation>
    <dataValidation type="list" allowBlank="1" showInputMessage="1" showErrorMessage="1" sqref="E43:F48">
      <formula1>$M$105:$M$112</formula1>
    </dataValidation>
    <dataValidation type="list" allowBlank="1" showInputMessage="1" showErrorMessage="1" sqref="E16:F33">
      <formula1>$M$72:$M$75</formula1>
    </dataValidation>
    <dataValidation type="list" allowBlank="1" showInputMessage="1" showErrorMessage="1" sqref="E39:F41">
      <formula1>$H$62:$H$63</formula1>
    </dataValidation>
  </dataValidations>
  <pageMargins left="0.38" right="0.17" top="0.18" bottom="0.19685039370078741" header="0.25" footer="0.19"/>
  <pageSetup paperSize="9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" r:id="rId5" name="Check Box 235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15</xdr:row>
                    <xdr:rowOff>104775</xdr:rowOff>
                  </from>
                  <to>
                    <xdr:col>10</xdr:col>
                    <xdr:colOff>476250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6" name="Check Box 25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34</xdr:row>
                    <xdr:rowOff>104775</xdr:rowOff>
                  </from>
                  <to>
                    <xdr:col>10</xdr:col>
                    <xdr:colOff>476250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7" name="Check Box 267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38</xdr:row>
                    <xdr:rowOff>104775</xdr:rowOff>
                  </from>
                  <to>
                    <xdr:col>10</xdr:col>
                    <xdr:colOff>476250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8" name="Check Box 27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43</xdr:row>
                    <xdr:rowOff>104775</xdr:rowOff>
                  </from>
                  <to>
                    <xdr:col>10</xdr:col>
                    <xdr:colOff>476250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9" name="Check Box 3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49</xdr:row>
                    <xdr:rowOff>28575</xdr:rowOff>
                  </from>
                  <to>
                    <xdr:col>10</xdr:col>
                    <xdr:colOff>476250</xdr:colOff>
                    <xdr:row>54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topLeftCell="AT1" workbookViewId="0">
      <pane ySplit="480" activePane="bottomLeft"/>
      <selection pane="bottomLeft" activeCell="BK16" sqref="BK16:CE16"/>
    </sheetView>
  </sheetViews>
  <sheetFormatPr baseColWidth="10" defaultRowHeight="11.25" x14ac:dyDescent="0.2"/>
  <cols>
    <col min="1" max="1" width="11.5703125" style="30" bestFit="1" customWidth="1"/>
    <col min="2" max="2" width="9.85546875" style="30" bestFit="1" customWidth="1"/>
    <col min="3" max="3" width="6.42578125" style="30" bestFit="1" customWidth="1"/>
    <col min="4" max="18" width="4.5703125" style="30" customWidth="1"/>
    <col min="19" max="19" width="6.140625" style="30" bestFit="1" customWidth="1"/>
    <col min="20" max="22" width="4.5703125" style="30" customWidth="1"/>
    <col min="23" max="32" width="6.42578125" style="30" bestFit="1" customWidth="1"/>
    <col min="33" max="37" width="6.5703125" style="30" bestFit="1" customWidth="1"/>
    <col min="38" max="52" width="6.7109375" style="30" bestFit="1" customWidth="1"/>
    <col min="53" max="63" width="6.85546875" style="30" bestFit="1" customWidth="1"/>
    <col min="64" max="64" width="6.7109375" style="30" bestFit="1" customWidth="1"/>
    <col min="65" max="73" width="6.85546875" style="30" bestFit="1" customWidth="1"/>
    <col min="74" max="83" width="6.7109375" style="30" bestFit="1" customWidth="1"/>
    <col min="84" max="102" width="2.7109375" style="30" bestFit="1" customWidth="1"/>
    <col min="103" max="114" width="3.5703125" style="30" bestFit="1" customWidth="1"/>
    <col min="115" max="16384" width="11.42578125" style="30"/>
  </cols>
  <sheetData>
    <row r="1" spans="1:114" x14ac:dyDescent="0.2">
      <c r="A1" s="30" t="s">
        <v>1</v>
      </c>
      <c r="B1" s="30" t="s">
        <v>0</v>
      </c>
      <c r="C1" s="30">
        <v>0</v>
      </c>
      <c r="D1" s="30">
        <v>1</v>
      </c>
      <c r="E1" s="30">
        <v>2</v>
      </c>
      <c r="F1" s="30">
        <v>3</v>
      </c>
      <c r="G1" s="30">
        <v>4</v>
      </c>
      <c r="H1" s="30">
        <v>5</v>
      </c>
      <c r="I1" s="30">
        <v>6</v>
      </c>
      <c r="J1" s="30">
        <v>7</v>
      </c>
      <c r="K1" s="30">
        <v>8</v>
      </c>
      <c r="L1" s="30">
        <v>9</v>
      </c>
      <c r="M1" s="30">
        <v>10</v>
      </c>
      <c r="N1" s="30">
        <v>11</v>
      </c>
      <c r="O1" s="30">
        <v>12</v>
      </c>
      <c r="P1" s="30">
        <v>13</v>
      </c>
      <c r="Q1" s="30">
        <v>14</v>
      </c>
      <c r="R1" s="30">
        <v>15</v>
      </c>
      <c r="S1" s="30">
        <v>16</v>
      </c>
      <c r="T1" s="30">
        <v>17</v>
      </c>
      <c r="U1" s="30">
        <v>18</v>
      </c>
      <c r="V1" s="30">
        <v>19</v>
      </c>
      <c r="W1" s="30">
        <v>20</v>
      </c>
      <c r="X1" s="30">
        <v>21</v>
      </c>
      <c r="Y1" s="30">
        <v>22</v>
      </c>
      <c r="Z1" s="30">
        <v>23</v>
      </c>
      <c r="AA1" s="30">
        <v>24</v>
      </c>
      <c r="AB1" s="30">
        <v>25</v>
      </c>
      <c r="AC1" s="30">
        <v>26</v>
      </c>
      <c r="AD1" s="30">
        <v>27</v>
      </c>
      <c r="AE1" s="30">
        <v>28</v>
      </c>
      <c r="AF1" s="30">
        <v>29</v>
      </c>
      <c r="AG1" s="30">
        <v>30</v>
      </c>
      <c r="AH1" s="30">
        <v>31</v>
      </c>
      <c r="AI1" s="30">
        <v>32</v>
      </c>
      <c r="AJ1" s="30">
        <v>33</v>
      </c>
      <c r="AK1" s="30">
        <v>34</v>
      </c>
      <c r="AL1" s="30">
        <v>35</v>
      </c>
      <c r="AM1" s="30">
        <v>36</v>
      </c>
      <c r="AN1" s="30">
        <v>37</v>
      </c>
      <c r="AO1" s="30">
        <v>38</v>
      </c>
      <c r="AP1" s="30">
        <v>39</v>
      </c>
      <c r="AQ1" s="30">
        <v>40</v>
      </c>
      <c r="AR1" s="30">
        <v>41</v>
      </c>
      <c r="AS1" s="30">
        <v>42</v>
      </c>
      <c r="AT1" s="30">
        <v>43</v>
      </c>
      <c r="AU1" s="30">
        <v>44</v>
      </c>
      <c r="AV1" s="30">
        <v>45</v>
      </c>
      <c r="AW1" s="30">
        <v>46</v>
      </c>
      <c r="AX1" s="30">
        <v>47</v>
      </c>
      <c r="AY1" s="30">
        <v>48</v>
      </c>
      <c r="AZ1" s="30">
        <v>49</v>
      </c>
      <c r="BA1" s="30">
        <v>50</v>
      </c>
      <c r="BB1" s="30">
        <v>51</v>
      </c>
      <c r="BC1" s="30">
        <v>52</v>
      </c>
      <c r="BD1" s="30">
        <v>53</v>
      </c>
      <c r="BE1" s="30">
        <v>54</v>
      </c>
      <c r="BF1" s="30">
        <v>55</v>
      </c>
      <c r="BG1" s="30">
        <v>56</v>
      </c>
      <c r="BH1" s="30">
        <v>57</v>
      </c>
      <c r="BI1" s="30">
        <v>58</v>
      </c>
      <c r="BJ1" s="30">
        <v>59</v>
      </c>
      <c r="BK1" s="30">
        <v>60</v>
      </c>
      <c r="BL1" s="30">
        <v>61</v>
      </c>
      <c r="BM1" s="30">
        <v>62</v>
      </c>
      <c r="BN1" s="30">
        <v>63</v>
      </c>
      <c r="BO1" s="30">
        <v>64</v>
      </c>
      <c r="BP1" s="30">
        <v>65</v>
      </c>
      <c r="BQ1" s="30">
        <v>66</v>
      </c>
      <c r="BR1" s="30">
        <v>67</v>
      </c>
      <c r="BS1" s="30">
        <v>68</v>
      </c>
      <c r="BT1" s="30">
        <v>69</v>
      </c>
      <c r="BU1" s="30">
        <v>70</v>
      </c>
      <c r="BV1" s="30">
        <v>71</v>
      </c>
      <c r="BW1" s="30">
        <v>72</v>
      </c>
      <c r="BX1" s="30">
        <v>73</v>
      </c>
      <c r="BY1" s="30">
        <v>74</v>
      </c>
      <c r="BZ1" s="30">
        <v>75</v>
      </c>
      <c r="CA1" s="30">
        <v>76</v>
      </c>
      <c r="CB1" s="30">
        <v>77</v>
      </c>
      <c r="CC1" s="30">
        <v>78</v>
      </c>
      <c r="CD1" s="30">
        <v>79</v>
      </c>
      <c r="CE1" s="30">
        <v>80</v>
      </c>
      <c r="CF1" s="30">
        <v>81</v>
      </c>
      <c r="CG1" s="30">
        <v>82</v>
      </c>
      <c r="CH1" s="30">
        <v>83</v>
      </c>
      <c r="CI1" s="30">
        <v>84</v>
      </c>
      <c r="CJ1" s="30">
        <v>85</v>
      </c>
      <c r="CK1" s="30">
        <v>86</v>
      </c>
      <c r="CL1" s="30">
        <v>87</v>
      </c>
      <c r="CM1" s="30">
        <v>88</v>
      </c>
      <c r="CN1" s="30">
        <v>89</v>
      </c>
      <c r="CO1" s="30">
        <v>90</v>
      </c>
      <c r="CP1" s="30">
        <v>91</v>
      </c>
      <c r="CQ1" s="30">
        <v>92</v>
      </c>
      <c r="CR1" s="30">
        <v>93</v>
      </c>
      <c r="CS1" s="30">
        <v>94</v>
      </c>
      <c r="CT1" s="30">
        <v>95</v>
      </c>
      <c r="CU1" s="30">
        <v>96</v>
      </c>
      <c r="CV1" s="30">
        <v>97</v>
      </c>
      <c r="CW1" s="30">
        <v>98</v>
      </c>
      <c r="CX1" s="30">
        <v>99</v>
      </c>
      <c r="CY1" s="30">
        <v>100</v>
      </c>
      <c r="CZ1" s="30">
        <v>101</v>
      </c>
      <c r="DA1" s="30">
        <v>102</v>
      </c>
      <c r="DB1" s="30">
        <v>103</v>
      </c>
      <c r="DC1" s="30">
        <v>104</v>
      </c>
      <c r="DD1" s="30">
        <v>105</v>
      </c>
      <c r="DE1" s="30">
        <v>106</v>
      </c>
      <c r="DF1" s="30">
        <v>107</v>
      </c>
      <c r="DG1" s="30">
        <v>108</v>
      </c>
      <c r="DH1" s="30">
        <v>109</v>
      </c>
      <c r="DI1" s="30">
        <v>110</v>
      </c>
      <c r="DJ1" s="30">
        <v>111</v>
      </c>
    </row>
    <row r="2" spans="1:114" s="29" customFormat="1" x14ac:dyDescent="0.2">
      <c r="A2" s="29" t="s">
        <v>2</v>
      </c>
      <c r="B2" s="29" t="s">
        <v>112</v>
      </c>
      <c r="C2" s="125">
        <v>49.4</v>
      </c>
      <c r="D2" s="125">
        <v>49.4</v>
      </c>
      <c r="E2" s="125">
        <v>49.4</v>
      </c>
      <c r="F2" s="125">
        <v>49.4</v>
      </c>
      <c r="G2" s="125">
        <v>49.4</v>
      </c>
      <c r="H2" s="125">
        <v>49.4</v>
      </c>
      <c r="I2" s="125">
        <v>49.4</v>
      </c>
      <c r="J2" s="125">
        <v>49.4</v>
      </c>
      <c r="K2" s="125">
        <v>49.4</v>
      </c>
      <c r="L2" s="125">
        <v>49.4</v>
      </c>
      <c r="M2" s="125">
        <v>49.4</v>
      </c>
      <c r="N2" s="125">
        <v>49.4</v>
      </c>
      <c r="O2" s="125">
        <v>49.4</v>
      </c>
      <c r="P2" s="125">
        <v>49.4</v>
      </c>
      <c r="Q2" s="125">
        <v>49.4</v>
      </c>
      <c r="R2" s="125">
        <v>59.32</v>
      </c>
      <c r="S2" s="125">
        <v>59.32</v>
      </c>
      <c r="T2" s="125">
        <v>59.32</v>
      </c>
      <c r="U2" s="125">
        <v>59.32</v>
      </c>
      <c r="V2" s="125">
        <v>59.32</v>
      </c>
      <c r="W2" s="125">
        <v>144.61000000000001</v>
      </c>
      <c r="X2" s="125">
        <v>147.66999999999999</v>
      </c>
      <c r="Y2" s="125">
        <v>150.88999999999999</v>
      </c>
      <c r="Z2" s="125">
        <v>154.26</v>
      </c>
      <c r="AA2" s="125">
        <v>157.58000000000001</v>
      </c>
      <c r="AB2" s="125">
        <v>160.79</v>
      </c>
      <c r="AC2" s="125">
        <v>163.84</v>
      </c>
      <c r="AD2" s="125">
        <v>166.67</v>
      </c>
      <c r="AE2" s="125">
        <v>169.3</v>
      </c>
      <c r="AF2" s="125">
        <v>171.72</v>
      </c>
      <c r="AG2" s="125">
        <v>173.92</v>
      </c>
      <c r="AH2" s="125">
        <v>175.96</v>
      </c>
      <c r="AI2" s="125">
        <v>177.82</v>
      </c>
      <c r="AJ2" s="125">
        <v>179.58</v>
      </c>
      <c r="AK2" s="125">
        <v>181.26</v>
      </c>
      <c r="AL2" s="125">
        <v>182.91</v>
      </c>
      <c r="AM2" s="125">
        <v>184.58</v>
      </c>
      <c r="AN2" s="125">
        <v>186.32</v>
      </c>
      <c r="AO2" s="125">
        <v>188.16</v>
      </c>
      <c r="AP2" s="125">
        <v>190.14</v>
      </c>
      <c r="AQ2" s="125">
        <v>192.28</v>
      </c>
      <c r="AR2" s="125">
        <v>194.6</v>
      </c>
      <c r="AS2" s="125">
        <v>197.11</v>
      </c>
      <c r="AT2" s="125">
        <v>199.79</v>
      </c>
      <c r="AU2" s="125">
        <v>202.64</v>
      </c>
      <c r="AV2" s="125">
        <v>205.65</v>
      </c>
      <c r="AW2" s="125">
        <v>208.8</v>
      </c>
      <c r="AX2" s="125">
        <v>212.07</v>
      </c>
      <c r="AY2" s="125">
        <v>215.44</v>
      </c>
      <c r="AZ2" s="125">
        <v>218.88</v>
      </c>
      <c r="BA2" s="125">
        <v>222.37</v>
      </c>
      <c r="BB2" s="125">
        <v>225.9</v>
      </c>
      <c r="BC2" s="125">
        <v>229.44</v>
      </c>
      <c r="BD2" s="125">
        <v>232.96</v>
      </c>
      <c r="BE2" s="125">
        <v>236.46</v>
      </c>
      <c r="BF2" s="125">
        <v>239.92</v>
      </c>
      <c r="BG2" s="125">
        <v>243.34</v>
      </c>
      <c r="BH2" s="125">
        <v>246.69</v>
      </c>
      <c r="BI2" s="125">
        <v>249.98</v>
      </c>
      <c r="BJ2" s="125">
        <v>253.19</v>
      </c>
      <c r="BK2" s="125">
        <v>256.32</v>
      </c>
      <c r="BL2" s="125">
        <v>259.39</v>
      </c>
      <c r="BM2" s="125">
        <v>262.37</v>
      </c>
      <c r="BN2" s="125">
        <v>265.29000000000002</v>
      </c>
      <c r="BO2" s="125">
        <v>268.13</v>
      </c>
      <c r="BP2" s="125">
        <v>264.11</v>
      </c>
      <c r="BQ2" s="125">
        <v>266.79000000000002</v>
      </c>
      <c r="BR2" s="125">
        <v>269.39999999999998</v>
      </c>
      <c r="BS2" s="125">
        <v>271.91000000000003</v>
      </c>
      <c r="BT2" s="125">
        <v>274.3</v>
      </c>
      <c r="BU2" s="125">
        <v>276.55</v>
      </c>
      <c r="BV2" s="125">
        <v>278.63</v>
      </c>
      <c r="BW2" s="125">
        <v>280.51</v>
      </c>
      <c r="BX2" s="125">
        <v>282.14</v>
      </c>
      <c r="BY2" s="125">
        <v>283.52</v>
      </c>
      <c r="BZ2" s="125">
        <v>284.63</v>
      </c>
      <c r="CA2" s="125">
        <v>285.61</v>
      </c>
      <c r="CB2" s="125">
        <v>286.48</v>
      </c>
      <c r="CC2" s="125">
        <v>287.25</v>
      </c>
      <c r="CD2" s="125">
        <v>287.91000000000003</v>
      </c>
      <c r="CE2" s="125">
        <v>288.47000000000003</v>
      </c>
      <c r="CF2" s="29" t="s">
        <v>5</v>
      </c>
      <c r="CG2" s="29" t="s">
        <v>5</v>
      </c>
      <c r="CH2" s="29" t="s">
        <v>5</v>
      </c>
      <c r="CI2" s="29" t="s">
        <v>5</v>
      </c>
      <c r="CJ2" s="29" t="s">
        <v>5</v>
      </c>
      <c r="CK2" s="29" t="s">
        <v>5</v>
      </c>
      <c r="CL2" s="29" t="s">
        <v>5</v>
      </c>
      <c r="CM2" s="29" t="s">
        <v>5</v>
      </c>
      <c r="CN2" s="29" t="s">
        <v>5</v>
      </c>
      <c r="CO2" s="29" t="s">
        <v>5</v>
      </c>
      <c r="CP2" s="29" t="s">
        <v>5</v>
      </c>
      <c r="CQ2" s="29" t="s">
        <v>5</v>
      </c>
      <c r="CR2" s="29" t="s">
        <v>5</v>
      </c>
      <c r="CS2" s="29" t="s">
        <v>5</v>
      </c>
      <c r="CT2" s="29" t="s">
        <v>5</v>
      </c>
      <c r="CU2" s="29" t="s">
        <v>5</v>
      </c>
      <c r="CV2" s="29" t="s">
        <v>5</v>
      </c>
      <c r="CW2" s="29" t="s">
        <v>5</v>
      </c>
      <c r="CX2" s="29" t="s">
        <v>5</v>
      </c>
      <c r="CY2" s="29" t="s">
        <v>5</v>
      </c>
      <c r="CZ2" s="29" t="s">
        <v>5</v>
      </c>
      <c r="DA2" s="29" t="s">
        <v>5</v>
      </c>
      <c r="DB2" s="29" t="s">
        <v>5</v>
      </c>
      <c r="DC2" s="29" t="s">
        <v>5</v>
      </c>
      <c r="DD2" s="29" t="s">
        <v>5</v>
      </c>
      <c r="DE2" s="29" t="s">
        <v>5</v>
      </c>
      <c r="DF2" s="29" t="s">
        <v>5</v>
      </c>
      <c r="DG2" s="29" t="s">
        <v>5</v>
      </c>
      <c r="DH2" s="29" t="s">
        <v>5</v>
      </c>
      <c r="DI2" s="29" t="s">
        <v>5</v>
      </c>
      <c r="DJ2" s="29" t="s">
        <v>5</v>
      </c>
    </row>
    <row r="3" spans="1:114" x14ac:dyDescent="0.2">
      <c r="A3" s="29" t="s">
        <v>2</v>
      </c>
      <c r="B3" s="29" t="s">
        <v>113</v>
      </c>
      <c r="C3" s="127">
        <v>36.369999999999997</v>
      </c>
      <c r="D3" s="127">
        <v>36.369999999999997</v>
      </c>
      <c r="E3" s="127">
        <v>36.369999999999997</v>
      </c>
      <c r="F3" s="127">
        <v>36.369999999999997</v>
      </c>
      <c r="G3" s="127">
        <v>36.369999999999997</v>
      </c>
      <c r="H3" s="127">
        <v>36.369999999999997</v>
      </c>
      <c r="I3" s="127">
        <v>36.369999999999997</v>
      </c>
      <c r="J3" s="127">
        <v>36.369999999999997</v>
      </c>
      <c r="K3" s="127">
        <v>36.369999999999997</v>
      </c>
      <c r="L3" s="127">
        <v>36.369999999999997</v>
      </c>
      <c r="M3" s="127">
        <v>36.369999999999997</v>
      </c>
      <c r="N3" s="127">
        <v>36.369999999999997</v>
      </c>
      <c r="O3" s="127">
        <v>36.369999999999997</v>
      </c>
      <c r="P3" s="127">
        <v>36.369999999999997</v>
      </c>
      <c r="Q3" s="127">
        <v>36.369999999999997</v>
      </c>
      <c r="R3" s="127">
        <v>44.59</v>
      </c>
      <c r="S3" s="127">
        <v>44.59</v>
      </c>
      <c r="T3" s="127">
        <v>44.59</v>
      </c>
      <c r="U3" s="127">
        <v>44.59</v>
      </c>
      <c r="V3" s="127">
        <v>44.59</v>
      </c>
      <c r="W3" s="125">
        <v>108.6</v>
      </c>
      <c r="X3" s="125">
        <v>111.42</v>
      </c>
      <c r="Y3" s="125">
        <v>114.38</v>
      </c>
      <c r="Z3" s="125">
        <v>117.47</v>
      </c>
      <c r="AA3" s="125">
        <v>120.7</v>
      </c>
      <c r="AB3" s="125">
        <v>123.92</v>
      </c>
      <c r="AC3" s="125">
        <v>127.02</v>
      </c>
      <c r="AD3" s="125">
        <v>129.93</v>
      </c>
      <c r="AE3" s="125">
        <v>132.62</v>
      </c>
      <c r="AF3" s="125">
        <v>135.07</v>
      </c>
      <c r="AG3" s="125">
        <v>137.30000000000001</v>
      </c>
      <c r="AH3" s="125">
        <v>139.31</v>
      </c>
      <c r="AI3" s="125">
        <v>141.13999999999999</v>
      </c>
      <c r="AJ3" s="125">
        <v>142.82</v>
      </c>
      <c r="AK3" s="125">
        <v>144.38999999999999</v>
      </c>
      <c r="AL3" s="125">
        <v>145.91999999999999</v>
      </c>
      <c r="AM3" s="125">
        <v>147.41999999999999</v>
      </c>
      <c r="AN3" s="125">
        <v>148.94999999999999</v>
      </c>
      <c r="AO3" s="125">
        <v>150.56</v>
      </c>
      <c r="AP3" s="125">
        <v>152.26</v>
      </c>
      <c r="AQ3" s="125">
        <v>154.09</v>
      </c>
      <c r="AR3" s="125">
        <v>156.05000000000001</v>
      </c>
      <c r="AS3" s="125">
        <v>158.16999999999999</v>
      </c>
      <c r="AT3" s="125">
        <v>160.44</v>
      </c>
      <c r="AU3" s="125">
        <v>162.86000000000001</v>
      </c>
      <c r="AV3" s="125">
        <v>165.43</v>
      </c>
      <c r="AW3" s="125">
        <v>168.12</v>
      </c>
      <c r="AX3" s="125">
        <v>170.94</v>
      </c>
      <c r="AY3" s="125">
        <v>173.87</v>
      </c>
      <c r="AZ3" s="125">
        <v>176.89</v>
      </c>
      <c r="BA3" s="125">
        <v>180</v>
      </c>
      <c r="BB3" s="125">
        <v>183.15</v>
      </c>
      <c r="BC3" s="125">
        <v>186.37</v>
      </c>
      <c r="BD3" s="125">
        <v>189.61</v>
      </c>
      <c r="BE3" s="125">
        <v>192.88</v>
      </c>
      <c r="BF3" s="125">
        <v>196.15</v>
      </c>
      <c r="BG3" s="125">
        <v>199.42</v>
      </c>
      <c r="BH3" s="125">
        <v>202.67</v>
      </c>
      <c r="BI3" s="125">
        <v>205.89</v>
      </c>
      <c r="BJ3" s="125">
        <v>209.08</v>
      </c>
      <c r="BK3" s="125">
        <v>212.22</v>
      </c>
      <c r="BL3" s="125">
        <v>215.3</v>
      </c>
      <c r="BM3" s="125">
        <v>218.32</v>
      </c>
      <c r="BN3" s="125">
        <v>221.26</v>
      </c>
      <c r="BO3" s="125">
        <v>224.12</v>
      </c>
      <c r="BP3" s="125">
        <v>221.43</v>
      </c>
      <c r="BQ3" s="125">
        <v>224.08</v>
      </c>
      <c r="BR3" s="125">
        <v>226.62</v>
      </c>
      <c r="BS3" s="125">
        <v>229.04</v>
      </c>
      <c r="BT3" s="125">
        <v>231.31</v>
      </c>
      <c r="BU3" s="125">
        <v>233.41</v>
      </c>
      <c r="BV3" s="125">
        <v>235.34</v>
      </c>
      <c r="BW3" s="125">
        <v>237.07</v>
      </c>
      <c r="BX3" s="125">
        <v>238.56</v>
      </c>
      <c r="BY3" s="125">
        <v>239.81</v>
      </c>
      <c r="BZ3" s="125">
        <v>240.78</v>
      </c>
      <c r="CA3" s="125">
        <v>241.46</v>
      </c>
      <c r="CB3" s="125">
        <v>241.83</v>
      </c>
      <c r="CC3" s="125">
        <v>241.83</v>
      </c>
      <c r="CD3" s="125">
        <v>241.83</v>
      </c>
      <c r="CE3" s="125">
        <v>241.83</v>
      </c>
      <c r="CF3" s="30" t="s">
        <v>5</v>
      </c>
      <c r="CG3" s="30" t="s">
        <v>5</v>
      </c>
      <c r="CH3" s="30" t="s">
        <v>5</v>
      </c>
      <c r="CI3" s="30" t="s">
        <v>5</v>
      </c>
      <c r="CJ3" s="30" t="s">
        <v>5</v>
      </c>
      <c r="CK3" s="30" t="s">
        <v>5</v>
      </c>
      <c r="CL3" s="30" t="s">
        <v>5</v>
      </c>
      <c r="CM3" s="30" t="s">
        <v>5</v>
      </c>
      <c r="CN3" s="30" t="s">
        <v>5</v>
      </c>
      <c r="CO3" s="30" t="s">
        <v>5</v>
      </c>
      <c r="CP3" s="30" t="s">
        <v>5</v>
      </c>
      <c r="CQ3" s="30" t="s">
        <v>5</v>
      </c>
      <c r="CR3" s="30" t="s">
        <v>5</v>
      </c>
      <c r="CS3" s="30" t="s">
        <v>5</v>
      </c>
      <c r="CT3" s="30" t="s">
        <v>5</v>
      </c>
      <c r="CU3" s="30" t="s">
        <v>5</v>
      </c>
      <c r="CV3" s="30" t="s">
        <v>5</v>
      </c>
      <c r="CW3" s="30" t="s">
        <v>5</v>
      </c>
      <c r="CX3" s="30" t="s">
        <v>5</v>
      </c>
      <c r="CY3" s="30" t="s">
        <v>5</v>
      </c>
      <c r="CZ3" s="30" t="s">
        <v>5</v>
      </c>
      <c r="DA3" s="30" t="s">
        <v>5</v>
      </c>
      <c r="DB3" s="30" t="s">
        <v>5</v>
      </c>
      <c r="DC3" s="30" t="s">
        <v>5</v>
      </c>
      <c r="DD3" s="30" t="s">
        <v>5</v>
      </c>
      <c r="DE3" s="30" t="s">
        <v>5</v>
      </c>
      <c r="DF3" s="30" t="s">
        <v>5</v>
      </c>
      <c r="DG3" s="30" t="s">
        <v>5</v>
      </c>
      <c r="DH3" s="30" t="s">
        <v>5</v>
      </c>
      <c r="DI3" s="30" t="s">
        <v>5</v>
      </c>
      <c r="DJ3" s="30" t="s">
        <v>5</v>
      </c>
    </row>
    <row r="4" spans="1:114" x14ac:dyDescent="0.2">
      <c r="A4" s="29" t="s">
        <v>2</v>
      </c>
      <c r="B4" s="29" t="s">
        <v>114</v>
      </c>
      <c r="C4" s="89" t="s">
        <v>67</v>
      </c>
      <c r="D4" s="89" t="s">
        <v>67</v>
      </c>
      <c r="E4" s="89" t="s">
        <v>67</v>
      </c>
      <c r="F4" s="89" t="s">
        <v>67</v>
      </c>
      <c r="G4" s="89" t="s">
        <v>67</v>
      </c>
      <c r="H4" s="89" t="s">
        <v>67</v>
      </c>
      <c r="I4" s="89" t="s">
        <v>67</v>
      </c>
      <c r="J4" s="89" t="s">
        <v>67</v>
      </c>
      <c r="K4" s="89" t="s">
        <v>67</v>
      </c>
      <c r="L4" s="89" t="s">
        <v>67</v>
      </c>
      <c r="M4" s="89" t="s">
        <v>67</v>
      </c>
      <c r="N4" s="89" t="s">
        <v>67</v>
      </c>
      <c r="O4" s="89" t="s">
        <v>67</v>
      </c>
      <c r="P4" s="89" t="s">
        <v>67</v>
      </c>
      <c r="Q4" s="89" t="s">
        <v>67</v>
      </c>
      <c r="R4" s="89" t="s">
        <v>67</v>
      </c>
      <c r="S4" s="89" t="s">
        <v>67</v>
      </c>
      <c r="T4" s="89" t="s">
        <v>67</v>
      </c>
      <c r="U4" s="89" t="s">
        <v>67</v>
      </c>
      <c r="V4" s="89" t="s">
        <v>67</v>
      </c>
      <c r="W4" s="124">
        <v>75.88</v>
      </c>
      <c r="X4" s="124">
        <v>75.88</v>
      </c>
      <c r="Y4" s="124">
        <v>75.88</v>
      </c>
      <c r="Z4" s="124">
        <v>75.88</v>
      </c>
      <c r="AA4" s="124">
        <v>75.88</v>
      </c>
      <c r="AB4" s="124">
        <v>104.22</v>
      </c>
      <c r="AC4" s="124">
        <v>104.22</v>
      </c>
      <c r="AD4" s="124">
        <v>104.22</v>
      </c>
      <c r="AE4" s="124">
        <v>104.22</v>
      </c>
      <c r="AF4" s="124">
        <v>104.22</v>
      </c>
      <c r="AG4" s="124">
        <v>133.02000000000001</v>
      </c>
      <c r="AH4" s="124">
        <v>133.02000000000001</v>
      </c>
      <c r="AI4" s="124">
        <v>133.02000000000001</v>
      </c>
      <c r="AJ4" s="124">
        <v>133.02000000000001</v>
      </c>
      <c r="AK4" s="124">
        <v>133.02000000000001</v>
      </c>
      <c r="AL4" s="89" t="s">
        <v>67</v>
      </c>
      <c r="AM4" s="89" t="s">
        <v>67</v>
      </c>
      <c r="AN4" s="89" t="s">
        <v>67</v>
      </c>
      <c r="AO4" s="89" t="s">
        <v>67</v>
      </c>
      <c r="AP4" s="89" t="s">
        <v>67</v>
      </c>
      <c r="AQ4" s="89" t="s">
        <v>67</v>
      </c>
      <c r="AR4" s="89" t="s">
        <v>67</v>
      </c>
      <c r="AS4" s="89" t="s">
        <v>67</v>
      </c>
      <c r="AT4" s="89" t="s">
        <v>67</v>
      </c>
      <c r="AU4" s="89" t="s">
        <v>67</v>
      </c>
      <c r="AV4" s="89" t="s">
        <v>67</v>
      </c>
      <c r="AW4" s="89" t="s">
        <v>67</v>
      </c>
      <c r="AX4" s="89" t="s">
        <v>67</v>
      </c>
      <c r="AY4" s="89" t="s">
        <v>67</v>
      </c>
      <c r="AZ4" s="89" t="s">
        <v>67</v>
      </c>
      <c r="BA4" s="89" t="s">
        <v>67</v>
      </c>
      <c r="BB4" s="89" t="s">
        <v>67</v>
      </c>
      <c r="BC4" s="89" t="s">
        <v>67</v>
      </c>
      <c r="BD4" s="89" t="s">
        <v>67</v>
      </c>
      <c r="BE4" s="89" t="s">
        <v>67</v>
      </c>
      <c r="BF4" s="89" t="s">
        <v>67</v>
      </c>
      <c r="BG4" s="89" t="s">
        <v>67</v>
      </c>
      <c r="BH4" s="89" t="s">
        <v>67</v>
      </c>
      <c r="BI4" s="89" t="s">
        <v>67</v>
      </c>
      <c r="BJ4" s="89" t="s">
        <v>67</v>
      </c>
      <c r="BK4" s="89" t="s">
        <v>67</v>
      </c>
      <c r="BL4" s="89" t="s">
        <v>67</v>
      </c>
      <c r="BM4" s="89" t="s">
        <v>67</v>
      </c>
      <c r="BN4" s="89" t="s">
        <v>67</v>
      </c>
      <c r="BO4" s="89" t="s">
        <v>67</v>
      </c>
      <c r="BP4" s="89" t="s">
        <v>67</v>
      </c>
      <c r="BQ4" s="89" t="s">
        <v>67</v>
      </c>
      <c r="BR4" s="89" t="s">
        <v>67</v>
      </c>
      <c r="BS4" s="89" t="s">
        <v>67</v>
      </c>
      <c r="BT4" s="89" t="s">
        <v>67</v>
      </c>
      <c r="BU4" s="89" t="s">
        <v>67</v>
      </c>
      <c r="BV4" s="89" t="s">
        <v>67</v>
      </c>
      <c r="BW4" s="89" t="s">
        <v>67</v>
      </c>
      <c r="BX4" s="89" t="s">
        <v>67</v>
      </c>
      <c r="BY4" s="89" t="s">
        <v>67</v>
      </c>
      <c r="BZ4" s="89" t="s">
        <v>67</v>
      </c>
      <c r="CA4" s="89" t="s">
        <v>67</v>
      </c>
      <c r="CB4" s="89" t="s">
        <v>67</v>
      </c>
      <c r="CC4" s="89" t="s">
        <v>67</v>
      </c>
      <c r="CD4" s="89" t="s">
        <v>67</v>
      </c>
      <c r="CE4" s="89" t="s">
        <v>67</v>
      </c>
      <c r="CF4" s="30" t="s">
        <v>5</v>
      </c>
      <c r="CG4" s="30" t="s">
        <v>5</v>
      </c>
      <c r="CH4" s="30" t="s">
        <v>5</v>
      </c>
      <c r="CI4" s="30" t="s">
        <v>5</v>
      </c>
      <c r="CJ4" s="30" t="s">
        <v>5</v>
      </c>
      <c r="CK4" s="30" t="s">
        <v>5</v>
      </c>
      <c r="CL4" s="30" t="s">
        <v>5</v>
      </c>
      <c r="CM4" s="30" t="s">
        <v>5</v>
      </c>
      <c r="CN4" s="30" t="s">
        <v>5</v>
      </c>
      <c r="CO4" s="30" t="s">
        <v>5</v>
      </c>
      <c r="CP4" s="30" t="s">
        <v>5</v>
      </c>
      <c r="CQ4" s="30" t="s">
        <v>5</v>
      </c>
      <c r="CR4" s="30" t="s">
        <v>5</v>
      </c>
      <c r="CS4" s="30" t="s">
        <v>5</v>
      </c>
      <c r="CT4" s="30" t="s">
        <v>5</v>
      </c>
      <c r="CU4" s="30" t="s">
        <v>5</v>
      </c>
      <c r="CV4" s="30" t="s">
        <v>5</v>
      </c>
      <c r="CW4" s="30" t="s">
        <v>5</v>
      </c>
      <c r="CX4" s="30" t="s">
        <v>5</v>
      </c>
      <c r="CY4" s="30" t="s">
        <v>5</v>
      </c>
      <c r="CZ4" s="30" t="s">
        <v>5</v>
      </c>
      <c r="DA4" s="30" t="s">
        <v>5</v>
      </c>
      <c r="DB4" s="30" t="s">
        <v>5</v>
      </c>
      <c r="DC4" s="30" t="s">
        <v>5</v>
      </c>
      <c r="DD4" s="30" t="s">
        <v>5</v>
      </c>
      <c r="DE4" s="30" t="s">
        <v>5</v>
      </c>
      <c r="DF4" s="30" t="s">
        <v>5</v>
      </c>
      <c r="DG4" s="30" t="s">
        <v>5</v>
      </c>
      <c r="DH4" s="30" t="s">
        <v>5</v>
      </c>
      <c r="DI4" s="30" t="s">
        <v>5</v>
      </c>
      <c r="DJ4" s="30" t="s">
        <v>5</v>
      </c>
    </row>
    <row r="5" spans="1:114" x14ac:dyDescent="0.2">
      <c r="A5" s="29" t="s">
        <v>2</v>
      </c>
      <c r="B5" s="29" t="s">
        <v>115</v>
      </c>
      <c r="C5" s="89" t="s">
        <v>67</v>
      </c>
      <c r="D5" s="89" t="s">
        <v>67</v>
      </c>
      <c r="E5" s="89" t="s">
        <v>67</v>
      </c>
      <c r="F5" s="89" t="s">
        <v>67</v>
      </c>
      <c r="G5" s="89" t="s">
        <v>67</v>
      </c>
      <c r="H5" s="89" t="s">
        <v>67</v>
      </c>
      <c r="I5" s="89" t="s">
        <v>67</v>
      </c>
      <c r="J5" s="89" t="s">
        <v>67</v>
      </c>
      <c r="K5" s="89" t="s">
        <v>67</v>
      </c>
      <c r="L5" s="89" t="s">
        <v>67</v>
      </c>
      <c r="M5" s="89" t="s">
        <v>67</v>
      </c>
      <c r="N5" s="89" t="s">
        <v>67</v>
      </c>
      <c r="O5" s="89" t="s">
        <v>67</v>
      </c>
      <c r="P5" s="89" t="s">
        <v>67</v>
      </c>
      <c r="Q5" s="89" t="s">
        <v>67</v>
      </c>
      <c r="R5" s="89" t="s">
        <v>67</v>
      </c>
      <c r="S5" s="89" t="s">
        <v>67</v>
      </c>
      <c r="T5" s="89" t="s">
        <v>67</v>
      </c>
      <c r="U5" s="89" t="s">
        <v>67</v>
      </c>
      <c r="V5" s="89" t="s">
        <v>67</v>
      </c>
      <c r="W5" s="125">
        <v>45.32</v>
      </c>
      <c r="X5" s="125">
        <v>45.32</v>
      </c>
      <c r="Y5" s="125">
        <v>45.32</v>
      </c>
      <c r="Z5" s="125">
        <v>45.32</v>
      </c>
      <c r="AA5" s="125">
        <v>45.32</v>
      </c>
      <c r="AB5" s="125">
        <v>66.91</v>
      </c>
      <c r="AC5" s="125">
        <v>66.91</v>
      </c>
      <c r="AD5" s="125">
        <v>66.91</v>
      </c>
      <c r="AE5" s="125">
        <v>66.91</v>
      </c>
      <c r="AF5" s="125">
        <v>66.91</v>
      </c>
      <c r="AG5" s="125">
        <v>98.66</v>
      </c>
      <c r="AH5" s="125">
        <v>98.66</v>
      </c>
      <c r="AI5" s="125">
        <v>98.66</v>
      </c>
      <c r="AJ5" s="125">
        <v>98.66</v>
      </c>
      <c r="AK5" s="125">
        <v>98.66</v>
      </c>
      <c r="AL5" s="89" t="s">
        <v>67</v>
      </c>
      <c r="AM5" s="89" t="s">
        <v>67</v>
      </c>
      <c r="AN5" s="89" t="s">
        <v>67</v>
      </c>
      <c r="AO5" s="89" t="s">
        <v>67</v>
      </c>
      <c r="AP5" s="89" t="s">
        <v>67</v>
      </c>
      <c r="AQ5" s="89" t="s">
        <v>67</v>
      </c>
      <c r="AR5" s="89" t="s">
        <v>67</v>
      </c>
      <c r="AS5" s="89" t="s">
        <v>67</v>
      </c>
      <c r="AT5" s="89" t="s">
        <v>67</v>
      </c>
      <c r="AU5" s="89" t="s">
        <v>67</v>
      </c>
      <c r="AV5" s="89" t="s">
        <v>67</v>
      </c>
      <c r="AW5" s="89" t="s">
        <v>67</v>
      </c>
      <c r="AX5" s="89" t="s">
        <v>67</v>
      </c>
      <c r="AY5" s="89" t="s">
        <v>67</v>
      </c>
      <c r="AZ5" s="89" t="s">
        <v>67</v>
      </c>
      <c r="BA5" s="89" t="s">
        <v>67</v>
      </c>
      <c r="BB5" s="89" t="s">
        <v>67</v>
      </c>
      <c r="BC5" s="89" t="s">
        <v>67</v>
      </c>
      <c r="BD5" s="89" t="s">
        <v>67</v>
      </c>
      <c r="BE5" s="89" t="s">
        <v>67</v>
      </c>
      <c r="BF5" s="89" t="s">
        <v>67</v>
      </c>
      <c r="BG5" s="89" t="s">
        <v>67</v>
      </c>
      <c r="BH5" s="89" t="s">
        <v>67</v>
      </c>
      <c r="BI5" s="89" t="s">
        <v>67</v>
      </c>
      <c r="BJ5" s="89" t="s">
        <v>67</v>
      </c>
      <c r="BK5" s="89" t="s">
        <v>67</v>
      </c>
      <c r="BL5" s="89" t="s">
        <v>67</v>
      </c>
      <c r="BM5" s="89" t="s">
        <v>67</v>
      </c>
      <c r="BN5" s="89" t="s">
        <v>67</v>
      </c>
      <c r="BO5" s="89" t="s">
        <v>67</v>
      </c>
      <c r="BP5" s="89" t="s">
        <v>67</v>
      </c>
      <c r="BQ5" s="89" t="s">
        <v>67</v>
      </c>
      <c r="BR5" s="89" t="s">
        <v>67</v>
      </c>
      <c r="BS5" s="89" t="s">
        <v>67</v>
      </c>
      <c r="BT5" s="89" t="s">
        <v>67</v>
      </c>
      <c r="BU5" s="89" t="s">
        <v>67</v>
      </c>
      <c r="BV5" s="89" t="s">
        <v>67</v>
      </c>
      <c r="BW5" s="89" t="s">
        <v>67</v>
      </c>
      <c r="BX5" s="89" t="s">
        <v>67</v>
      </c>
      <c r="BY5" s="89" t="s">
        <v>67</v>
      </c>
      <c r="BZ5" s="89" t="s">
        <v>67</v>
      </c>
      <c r="CA5" s="89" t="s">
        <v>67</v>
      </c>
      <c r="CB5" s="89" t="s">
        <v>67</v>
      </c>
      <c r="CC5" s="89" t="s">
        <v>67</v>
      </c>
      <c r="CD5" s="89" t="s">
        <v>67</v>
      </c>
      <c r="CE5" s="89" t="s">
        <v>67</v>
      </c>
      <c r="CF5" s="30" t="s">
        <v>5</v>
      </c>
      <c r="CG5" s="30" t="s">
        <v>5</v>
      </c>
      <c r="CH5" s="30" t="s">
        <v>5</v>
      </c>
      <c r="CI5" s="30" t="s">
        <v>5</v>
      </c>
      <c r="CJ5" s="30" t="s">
        <v>5</v>
      </c>
      <c r="CK5" s="30" t="s">
        <v>5</v>
      </c>
      <c r="CL5" s="30" t="s">
        <v>5</v>
      </c>
      <c r="CM5" s="30" t="s">
        <v>5</v>
      </c>
      <c r="CN5" s="30" t="s">
        <v>5</v>
      </c>
      <c r="CO5" s="30" t="s">
        <v>5</v>
      </c>
      <c r="CP5" s="30" t="s">
        <v>5</v>
      </c>
      <c r="CQ5" s="30" t="s">
        <v>5</v>
      </c>
      <c r="CR5" s="30" t="s">
        <v>5</v>
      </c>
      <c r="CS5" s="30" t="s">
        <v>5</v>
      </c>
      <c r="CT5" s="30" t="s">
        <v>5</v>
      </c>
      <c r="CU5" s="30" t="s">
        <v>5</v>
      </c>
      <c r="CV5" s="30" t="s">
        <v>5</v>
      </c>
      <c r="CW5" s="30" t="s">
        <v>5</v>
      </c>
      <c r="CX5" s="30" t="s">
        <v>5</v>
      </c>
      <c r="CY5" s="30" t="s">
        <v>5</v>
      </c>
      <c r="CZ5" s="30" t="s">
        <v>5</v>
      </c>
      <c r="DA5" s="30" t="s">
        <v>5</v>
      </c>
      <c r="DB5" s="30" t="s">
        <v>5</v>
      </c>
      <c r="DC5" s="30" t="s">
        <v>5</v>
      </c>
      <c r="DD5" s="30" t="s">
        <v>5</v>
      </c>
      <c r="DE5" s="30" t="s">
        <v>5</v>
      </c>
      <c r="DF5" s="30" t="s">
        <v>5</v>
      </c>
      <c r="DG5" s="30" t="s">
        <v>5</v>
      </c>
      <c r="DH5" s="30" t="s">
        <v>5</v>
      </c>
      <c r="DI5" s="30" t="s">
        <v>5</v>
      </c>
      <c r="DJ5" s="30" t="s">
        <v>5</v>
      </c>
    </row>
    <row r="6" spans="1:114" x14ac:dyDescent="0.2">
      <c r="A6" s="29" t="s">
        <v>2</v>
      </c>
      <c r="B6" s="130" t="s">
        <v>154</v>
      </c>
      <c r="C6" s="131">
        <v>17.62</v>
      </c>
      <c r="D6" s="131">
        <v>17.62</v>
      </c>
      <c r="E6" s="131">
        <v>17.62</v>
      </c>
      <c r="F6" s="131">
        <v>17.62</v>
      </c>
      <c r="G6" s="131">
        <v>17.62</v>
      </c>
      <c r="H6" s="131">
        <v>17.62</v>
      </c>
      <c r="I6" s="131">
        <v>17.62</v>
      </c>
      <c r="J6" s="131">
        <v>17.62</v>
      </c>
      <c r="K6" s="131">
        <v>17.62</v>
      </c>
      <c r="L6" s="131">
        <v>17.62</v>
      </c>
      <c r="M6" s="131">
        <v>17.62</v>
      </c>
      <c r="N6" s="131">
        <v>17.62</v>
      </c>
      <c r="O6" s="131">
        <v>17.62</v>
      </c>
      <c r="P6" s="131">
        <v>17.62</v>
      </c>
      <c r="Q6" s="131">
        <v>17.62</v>
      </c>
      <c r="R6" s="131">
        <v>17.62</v>
      </c>
      <c r="S6" s="131">
        <v>17.62</v>
      </c>
      <c r="T6" s="131">
        <v>17.62</v>
      </c>
      <c r="U6" s="131">
        <v>17.62</v>
      </c>
      <c r="V6" s="131">
        <v>17.62</v>
      </c>
      <c r="W6" s="131">
        <v>15.34</v>
      </c>
      <c r="X6" s="131">
        <v>15.34</v>
      </c>
      <c r="Y6" s="131">
        <v>15.34</v>
      </c>
      <c r="Z6" s="131">
        <v>15.34</v>
      </c>
      <c r="AA6" s="131">
        <v>15.34</v>
      </c>
      <c r="AB6" s="131">
        <v>15.34</v>
      </c>
      <c r="AC6" s="131">
        <v>15.34</v>
      </c>
      <c r="AD6" s="131">
        <v>15.34</v>
      </c>
      <c r="AE6" s="131">
        <v>15.34</v>
      </c>
      <c r="AF6" s="131">
        <v>15.34</v>
      </c>
      <c r="AG6" s="131">
        <v>15.34</v>
      </c>
      <c r="AH6" s="131">
        <v>15.34</v>
      </c>
      <c r="AI6" s="131">
        <v>15.34</v>
      </c>
      <c r="AJ6" s="131">
        <v>15.34</v>
      </c>
      <c r="AK6" s="131">
        <v>15.34</v>
      </c>
      <c r="AL6" s="131">
        <v>15.34</v>
      </c>
      <c r="AM6" s="131">
        <v>15.34</v>
      </c>
      <c r="AN6" s="131">
        <v>15.34</v>
      </c>
      <c r="AO6" s="131">
        <v>15.34</v>
      </c>
      <c r="AP6" s="131">
        <v>15.34</v>
      </c>
      <c r="AQ6" s="131">
        <v>15.34</v>
      </c>
      <c r="AR6" s="131">
        <v>15.34</v>
      </c>
      <c r="AS6" s="131">
        <v>15.34</v>
      </c>
      <c r="AT6" s="131">
        <v>15.34</v>
      </c>
      <c r="AU6" s="131">
        <v>15.34</v>
      </c>
      <c r="AV6" s="131">
        <v>15.34</v>
      </c>
      <c r="AW6" s="131">
        <v>15.34</v>
      </c>
      <c r="AX6" s="131">
        <v>15.34</v>
      </c>
      <c r="AY6" s="131">
        <v>15.34</v>
      </c>
      <c r="AZ6" s="131">
        <v>15.34</v>
      </c>
      <c r="BA6" s="131">
        <v>15.34</v>
      </c>
      <c r="BB6" s="131">
        <v>15.34</v>
      </c>
      <c r="BC6" s="131">
        <v>15.34</v>
      </c>
      <c r="BD6" s="131">
        <v>15.34</v>
      </c>
      <c r="BE6" s="131">
        <v>15.34</v>
      </c>
      <c r="BF6" s="131">
        <v>15.34</v>
      </c>
      <c r="BG6" s="131">
        <v>15.34</v>
      </c>
      <c r="BH6" s="131">
        <v>15.34</v>
      </c>
      <c r="BI6" s="131">
        <v>15.34</v>
      </c>
      <c r="BJ6" s="131">
        <v>15.34</v>
      </c>
      <c r="BK6" s="131">
        <v>15.34</v>
      </c>
      <c r="BL6" s="131">
        <v>15.34</v>
      </c>
      <c r="BM6" s="131">
        <v>15.34</v>
      </c>
      <c r="BN6" s="131">
        <v>15.34</v>
      </c>
      <c r="BO6" s="131">
        <v>15.34</v>
      </c>
      <c r="BP6" s="131">
        <v>15.34</v>
      </c>
      <c r="BQ6" s="131">
        <v>15.34</v>
      </c>
      <c r="BR6" s="131">
        <v>15.34</v>
      </c>
      <c r="BS6" s="131">
        <v>15.34</v>
      </c>
      <c r="BT6" s="131">
        <v>15.34</v>
      </c>
      <c r="BU6" s="131">
        <v>15.34</v>
      </c>
      <c r="BV6" s="131">
        <v>15.34</v>
      </c>
      <c r="BW6" s="131">
        <v>15.34</v>
      </c>
      <c r="BX6" s="131">
        <v>15.34</v>
      </c>
      <c r="BY6" s="131">
        <v>15.34</v>
      </c>
      <c r="BZ6" s="131">
        <v>15.34</v>
      </c>
      <c r="CA6" s="131">
        <v>15.34</v>
      </c>
      <c r="CB6" s="131">
        <v>15.34</v>
      </c>
      <c r="CC6" s="131">
        <v>15.34</v>
      </c>
      <c r="CD6" s="131">
        <v>15.34</v>
      </c>
      <c r="CE6" s="131">
        <v>15.34</v>
      </c>
      <c r="CF6" s="30" t="s">
        <v>5</v>
      </c>
      <c r="CG6" s="30" t="s">
        <v>5</v>
      </c>
      <c r="CH6" s="30" t="s">
        <v>5</v>
      </c>
      <c r="CI6" s="30" t="s">
        <v>5</v>
      </c>
      <c r="CJ6" s="30" t="s">
        <v>5</v>
      </c>
      <c r="CK6" s="30" t="s">
        <v>5</v>
      </c>
      <c r="CL6" s="30" t="s">
        <v>5</v>
      </c>
      <c r="CM6" s="30" t="s">
        <v>5</v>
      </c>
      <c r="CN6" s="30" t="s">
        <v>5</v>
      </c>
      <c r="CO6" s="30" t="s">
        <v>5</v>
      </c>
      <c r="CP6" s="30" t="s">
        <v>5</v>
      </c>
      <c r="CQ6" s="30" t="s">
        <v>5</v>
      </c>
      <c r="CR6" s="30" t="s">
        <v>5</v>
      </c>
      <c r="CS6" s="30" t="s">
        <v>5</v>
      </c>
      <c r="CT6" s="30" t="s">
        <v>5</v>
      </c>
      <c r="CU6" s="30" t="s">
        <v>5</v>
      </c>
      <c r="CV6" s="30" t="s">
        <v>5</v>
      </c>
      <c r="CW6" s="30" t="s">
        <v>5</v>
      </c>
      <c r="CX6" s="30" t="s">
        <v>5</v>
      </c>
      <c r="CY6" s="30" t="s">
        <v>5</v>
      </c>
      <c r="CZ6" s="30" t="s">
        <v>5</v>
      </c>
      <c r="DA6" s="30" t="s">
        <v>5</v>
      </c>
      <c r="DB6" s="30" t="s">
        <v>5</v>
      </c>
      <c r="DC6" s="30" t="s">
        <v>5</v>
      </c>
      <c r="DD6" s="30" t="s">
        <v>5</v>
      </c>
      <c r="DE6" s="30" t="s">
        <v>5</v>
      </c>
      <c r="DF6" s="30" t="s">
        <v>5</v>
      </c>
      <c r="DG6" s="30" t="s">
        <v>5</v>
      </c>
      <c r="DH6" s="30" t="s">
        <v>5</v>
      </c>
      <c r="DI6" s="30" t="s">
        <v>5</v>
      </c>
      <c r="DJ6" s="30" t="s">
        <v>5</v>
      </c>
    </row>
    <row r="7" spans="1:114" x14ac:dyDescent="0.2">
      <c r="A7" s="29" t="s">
        <v>2</v>
      </c>
      <c r="B7" s="130" t="s">
        <v>153</v>
      </c>
      <c r="C7" s="131">
        <v>0.77</v>
      </c>
      <c r="D7" s="131">
        <v>0.77</v>
      </c>
      <c r="E7" s="131">
        <v>0.77</v>
      </c>
      <c r="F7" s="131">
        <v>0.77</v>
      </c>
      <c r="G7" s="131">
        <v>0.77</v>
      </c>
      <c r="H7" s="131">
        <v>0.77</v>
      </c>
      <c r="I7" s="131">
        <v>0.77</v>
      </c>
      <c r="J7" s="131">
        <v>0.77</v>
      </c>
      <c r="K7" s="131">
        <v>0.77</v>
      </c>
      <c r="L7" s="131">
        <v>0.77</v>
      </c>
      <c r="M7" s="131">
        <v>0.77</v>
      </c>
      <c r="N7" s="131">
        <v>0.77</v>
      </c>
      <c r="O7" s="131">
        <v>0.77</v>
      </c>
      <c r="P7" s="131">
        <v>0.77</v>
      </c>
      <c r="Q7" s="131">
        <v>0.77</v>
      </c>
      <c r="R7" s="131">
        <v>0.77</v>
      </c>
      <c r="S7" s="131">
        <v>0.77</v>
      </c>
      <c r="T7" s="131">
        <v>0.77</v>
      </c>
      <c r="U7" s="131">
        <v>0.77</v>
      </c>
      <c r="V7" s="131">
        <v>0.77</v>
      </c>
      <c r="W7" s="131">
        <v>5.95</v>
      </c>
      <c r="X7" s="131">
        <v>5.95</v>
      </c>
      <c r="Y7" s="131">
        <v>5.95</v>
      </c>
      <c r="Z7" s="131">
        <v>5.95</v>
      </c>
      <c r="AA7" s="131">
        <v>5.95</v>
      </c>
      <c r="AB7" s="131">
        <v>5.95</v>
      </c>
      <c r="AC7" s="131">
        <v>5.95</v>
      </c>
      <c r="AD7" s="131">
        <v>5.95</v>
      </c>
      <c r="AE7" s="131">
        <v>5.95</v>
      </c>
      <c r="AF7" s="131">
        <v>5.95</v>
      </c>
      <c r="AG7" s="131">
        <v>13.27</v>
      </c>
      <c r="AH7" s="131">
        <v>13.27</v>
      </c>
      <c r="AI7" s="131">
        <v>13.27</v>
      </c>
      <c r="AJ7" s="131">
        <v>13.27</v>
      </c>
      <c r="AK7" s="131">
        <v>13.27</v>
      </c>
      <c r="AL7" s="131">
        <v>13.27</v>
      </c>
      <c r="AM7" s="131">
        <v>13.27</v>
      </c>
      <c r="AN7" s="131">
        <v>13.27</v>
      </c>
      <c r="AO7" s="131">
        <v>13.27</v>
      </c>
      <c r="AP7" s="131">
        <v>13.27</v>
      </c>
      <c r="AQ7" s="131">
        <v>20.59</v>
      </c>
      <c r="AR7" s="131">
        <v>20.59</v>
      </c>
      <c r="AS7" s="131">
        <v>20.59</v>
      </c>
      <c r="AT7" s="131">
        <v>20.59</v>
      </c>
      <c r="AU7" s="131">
        <v>20.59</v>
      </c>
      <c r="AV7" s="131">
        <v>20.59</v>
      </c>
      <c r="AW7" s="131">
        <v>20.59</v>
      </c>
      <c r="AX7" s="131">
        <v>20.59</v>
      </c>
      <c r="AY7" s="131">
        <v>20.59</v>
      </c>
      <c r="AZ7" s="131">
        <v>20.59</v>
      </c>
      <c r="BA7" s="131">
        <v>30.17</v>
      </c>
      <c r="BB7" s="131">
        <v>30.17</v>
      </c>
      <c r="BC7" s="131">
        <v>30.17</v>
      </c>
      <c r="BD7" s="131">
        <v>30.17</v>
      </c>
      <c r="BE7" s="131">
        <v>30.17</v>
      </c>
      <c r="BF7" s="131">
        <v>30.17</v>
      </c>
      <c r="BG7" s="131">
        <v>30.17</v>
      </c>
      <c r="BH7" s="131">
        <v>30.17</v>
      </c>
      <c r="BI7" s="131">
        <v>30.17</v>
      </c>
      <c r="BJ7" s="131">
        <v>30.17</v>
      </c>
      <c r="BK7" s="131">
        <v>34.32</v>
      </c>
      <c r="BL7" s="131">
        <v>34.32</v>
      </c>
      <c r="BM7" s="131">
        <v>34.32</v>
      </c>
      <c r="BN7" s="131">
        <v>34.32</v>
      </c>
      <c r="BO7" s="131">
        <v>34.32</v>
      </c>
      <c r="BP7" s="131">
        <v>34.32</v>
      </c>
      <c r="BQ7" s="131">
        <v>34.32</v>
      </c>
      <c r="BR7" s="131">
        <v>34.32</v>
      </c>
      <c r="BS7" s="131">
        <v>34.32</v>
      </c>
      <c r="BT7" s="131">
        <v>34.32</v>
      </c>
      <c r="BU7" s="131">
        <v>34.32</v>
      </c>
      <c r="BV7" s="131">
        <v>34.32</v>
      </c>
      <c r="BW7" s="131">
        <v>34.32</v>
      </c>
      <c r="BX7" s="131">
        <v>34.32</v>
      </c>
      <c r="BY7" s="131">
        <v>34.32</v>
      </c>
      <c r="BZ7" s="131">
        <v>34.32</v>
      </c>
      <c r="CA7" s="131">
        <v>34.32</v>
      </c>
      <c r="CB7" s="131">
        <v>34.32</v>
      </c>
      <c r="CC7" s="131">
        <v>34.32</v>
      </c>
      <c r="CD7" s="131">
        <v>34.32</v>
      </c>
      <c r="CE7" s="131">
        <v>34.32</v>
      </c>
      <c r="CF7" s="30" t="s">
        <v>5</v>
      </c>
      <c r="CG7" s="30" t="s">
        <v>5</v>
      </c>
      <c r="CH7" s="30" t="s">
        <v>5</v>
      </c>
      <c r="CI7" s="30" t="s">
        <v>5</v>
      </c>
      <c r="CJ7" s="30" t="s">
        <v>5</v>
      </c>
      <c r="CK7" s="30" t="s">
        <v>5</v>
      </c>
      <c r="CL7" s="30" t="s">
        <v>5</v>
      </c>
      <c r="CM7" s="30" t="s">
        <v>5</v>
      </c>
      <c r="CN7" s="30" t="s">
        <v>5</v>
      </c>
      <c r="CO7" s="30" t="s">
        <v>5</v>
      </c>
      <c r="CP7" s="30" t="s">
        <v>5</v>
      </c>
      <c r="CQ7" s="30" t="s">
        <v>5</v>
      </c>
      <c r="CR7" s="30" t="s">
        <v>5</v>
      </c>
      <c r="CS7" s="30" t="s">
        <v>5</v>
      </c>
      <c r="CT7" s="30" t="s">
        <v>5</v>
      </c>
      <c r="CU7" s="30" t="s">
        <v>5</v>
      </c>
      <c r="CV7" s="30" t="s">
        <v>5</v>
      </c>
      <c r="CW7" s="30" t="s">
        <v>5</v>
      </c>
      <c r="CX7" s="30" t="s">
        <v>5</v>
      </c>
      <c r="CY7" s="30" t="s">
        <v>5</v>
      </c>
      <c r="CZ7" s="30" t="s">
        <v>5</v>
      </c>
      <c r="DA7" s="30" t="s">
        <v>5</v>
      </c>
      <c r="DB7" s="30" t="s">
        <v>5</v>
      </c>
      <c r="DC7" s="30" t="s">
        <v>5</v>
      </c>
      <c r="DD7" s="30" t="s">
        <v>5</v>
      </c>
      <c r="DE7" s="30" t="s">
        <v>5</v>
      </c>
      <c r="DF7" s="30" t="s">
        <v>5</v>
      </c>
      <c r="DG7" s="30" t="s">
        <v>5</v>
      </c>
      <c r="DH7" s="30" t="s">
        <v>5</v>
      </c>
      <c r="DI7" s="30" t="s">
        <v>5</v>
      </c>
      <c r="DJ7" s="30" t="s">
        <v>5</v>
      </c>
    </row>
    <row r="8" spans="1:114" x14ac:dyDescent="0.2">
      <c r="A8" s="29" t="s">
        <v>2</v>
      </c>
      <c r="B8" s="56" t="s">
        <v>89</v>
      </c>
      <c r="C8" s="127">
        <v>5.85</v>
      </c>
      <c r="D8" s="127">
        <v>5.85</v>
      </c>
      <c r="E8" s="127">
        <v>5.85</v>
      </c>
      <c r="F8" s="127">
        <v>5.85</v>
      </c>
      <c r="G8" s="127">
        <v>5.85</v>
      </c>
      <c r="H8" s="127">
        <v>5.85</v>
      </c>
      <c r="I8" s="127">
        <v>5.85</v>
      </c>
      <c r="J8" s="127">
        <v>5.85</v>
      </c>
      <c r="K8" s="127">
        <v>5.85</v>
      </c>
      <c r="L8" s="127">
        <v>5.85</v>
      </c>
      <c r="M8" s="127">
        <v>5.85</v>
      </c>
      <c r="N8" s="127">
        <v>5.85</v>
      </c>
      <c r="O8" s="127">
        <v>5.85</v>
      </c>
      <c r="P8" s="127">
        <v>5.85</v>
      </c>
      <c r="Q8" s="127">
        <v>5.85</v>
      </c>
      <c r="R8" s="127">
        <v>11.23</v>
      </c>
      <c r="S8" s="127">
        <v>11.23</v>
      </c>
      <c r="T8" s="127">
        <v>11.23</v>
      </c>
      <c r="U8" s="127">
        <v>11.23</v>
      </c>
      <c r="V8" s="127">
        <v>11.23</v>
      </c>
      <c r="W8" s="108">
        <v>34.590000000000003</v>
      </c>
      <c r="X8" s="108">
        <v>35.549999999999997</v>
      </c>
      <c r="Y8" s="108">
        <v>36.549999999999997</v>
      </c>
      <c r="Z8" s="108">
        <v>37.6</v>
      </c>
      <c r="AA8" s="108">
        <v>38.65</v>
      </c>
      <c r="AB8" s="108">
        <v>39.700000000000003</v>
      </c>
      <c r="AC8" s="108">
        <v>40.72</v>
      </c>
      <c r="AD8" s="108">
        <v>41.74</v>
      </c>
      <c r="AE8" s="108">
        <v>42.75</v>
      </c>
      <c r="AF8" s="108">
        <v>43.75</v>
      </c>
      <c r="AG8" s="108">
        <v>44.73</v>
      </c>
      <c r="AH8" s="108">
        <v>45.67</v>
      </c>
      <c r="AI8" s="108">
        <v>46.59</v>
      </c>
      <c r="AJ8" s="108">
        <v>47.49</v>
      </c>
      <c r="AK8" s="108">
        <v>48.43</v>
      </c>
      <c r="AL8" s="108">
        <v>49.41</v>
      </c>
      <c r="AM8" s="108">
        <v>50.37</v>
      </c>
      <c r="AN8" s="108">
        <v>51.36</v>
      </c>
      <c r="AO8" s="108">
        <v>52.4</v>
      </c>
      <c r="AP8" s="108">
        <v>53.53</v>
      </c>
      <c r="AQ8" s="108">
        <v>54.75</v>
      </c>
      <c r="AR8" s="108">
        <v>56.07</v>
      </c>
      <c r="AS8" s="108">
        <v>57.49</v>
      </c>
      <c r="AT8" s="108">
        <v>59.02</v>
      </c>
      <c r="AU8" s="108">
        <v>60.61</v>
      </c>
      <c r="AV8" s="108">
        <v>62.24</v>
      </c>
      <c r="AW8" s="108">
        <v>63.97</v>
      </c>
      <c r="AX8" s="108">
        <v>65.760000000000005</v>
      </c>
      <c r="AY8" s="108">
        <v>67.62</v>
      </c>
      <c r="AZ8" s="108">
        <v>69.510000000000005</v>
      </c>
      <c r="BA8" s="108">
        <v>71.44</v>
      </c>
      <c r="BB8" s="108">
        <v>73.42</v>
      </c>
      <c r="BC8" s="108">
        <v>75.45</v>
      </c>
      <c r="BD8" s="108">
        <v>77.53</v>
      </c>
      <c r="BE8" s="108">
        <v>79.650000000000006</v>
      </c>
      <c r="BF8" s="108">
        <v>81.819999999999993</v>
      </c>
      <c r="BG8" s="108">
        <v>84.05</v>
      </c>
      <c r="BH8" s="108">
        <v>86.34</v>
      </c>
      <c r="BI8" s="108">
        <v>88.7</v>
      </c>
      <c r="BJ8" s="108">
        <v>91.09</v>
      </c>
      <c r="BK8" s="108">
        <v>93.5</v>
      </c>
      <c r="BL8" s="108">
        <v>95.98</v>
      </c>
      <c r="BM8" s="108">
        <v>98.5</v>
      </c>
      <c r="BN8" s="108">
        <v>101.09</v>
      </c>
      <c r="BO8" s="108">
        <v>103.64</v>
      </c>
      <c r="BP8" s="108">
        <v>104.2</v>
      </c>
      <c r="BQ8" s="108">
        <v>106.76</v>
      </c>
      <c r="BR8" s="108">
        <v>109.3</v>
      </c>
      <c r="BS8" s="108">
        <v>111.83</v>
      </c>
      <c r="BT8" s="108">
        <v>114.37</v>
      </c>
      <c r="BU8" s="108">
        <v>116.93</v>
      </c>
      <c r="BV8" s="108">
        <v>119.56</v>
      </c>
      <c r="BW8" s="108">
        <v>122.22</v>
      </c>
      <c r="BX8" s="108">
        <v>124.94</v>
      </c>
      <c r="BY8" s="108">
        <v>127.59</v>
      </c>
      <c r="BZ8" s="108">
        <v>130.18</v>
      </c>
      <c r="CA8" s="108">
        <v>132.55000000000001</v>
      </c>
      <c r="CB8" s="108">
        <v>134.80000000000001</v>
      </c>
      <c r="CC8" s="108">
        <v>136.91</v>
      </c>
      <c r="CD8" s="108">
        <v>138.84</v>
      </c>
      <c r="CE8" s="108">
        <v>140.54</v>
      </c>
      <c r="CF8" s="30" t="s">
        <v>5</v>
      </c>
      <c r="CG8" s="30" t="s">
        <v>5</v>
      </c>
      <c r="CH8" s="30" t="s">
        <v>5</v>
      </c>
      <c r="CI8" s="30" t="s">
        <v>5</v>
      </c>
      <c r="CJ8" s="30" t="s">
        <v>5</v>
      </c>
      <c r="CK8" s="30" t="s">
        <v>5</v>
      </c>
      <c r="CL8" s="30" t="s">
        <v>5</v>
      </c>
      <c r="CM8" s="30" t="s">
        <v>5</v>
      </c>
      <c r="CN8" s="30" t="s">
        <v>5</v>
      </c>
      <c r="CO8" s="30" t="s">
        <v>5</v>
      </c>
      <c r="CP8" s="30" t="s">
        <v>5</v>
      </c>
      <c r="CQ8" s="30" t="s">
        <v>5</v>
      </c>
      <c r="CR8" s="30" t="s">
        <v>5</v>
      </c>
      <c r="CS8" s="30" t="s">
        <v>5</v>
      </c>
      <c r="CT8" s="30" t="s">
        <v>5</v>
      </c>
      <c r="CU8" s="30" t="s">
        <v>5</v>
      </c>
      <c r="CV8" s="30" t="s">
        <v>5</v>
      </c>
      <c r="CW8" s="30" t="s">
        <v>5</v>
      </c>
      <c r="CX8" s="30" t="s">
        <v>5</v>
      </c>
      <c r="CY8" s="30" t="s">
        <v>5</v>
      </c>
      <c r="CZ8" s="30" t="s">
        <v>5</v>
      </c>
      <c r="DA8" s="30" t="s">
        <v>5</v>
      </c>
      <c r="DB8" s="30" t="s">
        <v>5</v>
      </c>
      <c r="DC8" s="30" t="s">
        <v>5</v>
      </c>
      <c r="DD8" s="30" t="s">
        <v>5</v>
      </c>
      <c r="DE8" s="30" t="s">
        <v>5</v>
      </c>
      <c r="DF8" s="30" t="s">
        <v>5</v>
      </c>
      <c r="DG8" s="30" t="s">
        <v>5</v>
      </c>
      <c r="DH8" s="30" t="s">
        <v>5</v>
      </c>
      <c r="DI8" s="30" t="s">
        <v>5</v>
      </c>
      <c r="DJ8" s="30" t="s">
        <v>5</v>
      </c>
    </row>
    <row r="9" spans="1:114" s="62" customFormat="1" x14ac:dyDescent="0.2">
      <c r="A9" s="63" t="s">
        <v>2</v>
      </c>
      <c r="B9" s="74" t="s">
        <v>135</v>
      </c>
      <c r="C9" s="75">
        <f t="shared" ref="C9:BN9" si="0">C8+C16</f>
        <v>9.5500000000000007</v>
      </c>
      <c r="D9" s="75">
        <f t="shared" si="0"/>
        <v>9.5500000000000007</v>
      </c>
      <c r="E9" s="75">
        <f t="shared" si="0"/>
        <v>9.5500000000000007</v>
      </c>
      <c r="F9" s="75">
        <f t="shared" si="0"/>
        <v>9.5500000000000007</v>
      </c>
      <c r="G9" s="75">
        <f t="shared" si="0"/>
        <v>9.5500000000000007</v>
      </c>
      <c r="H9" s="75">
        <f t="shared" si="0"/>
        <v>9.5500000000000007</v>
      </c>
      <c r="I9" s="75">
        <f t="shared" si="0"/>
        <v>9.5500000000000007</v>
      </c>
      <c r="J9" s="75">
        <f t="shared" si="0"/>
        <v>9.5500000000000007</v>
      </c>
      <c r="K9" s="75">
        <f t="shared" si="0"/>
        <v>9.5500000000000007</v>
      </c>
      <c r="L9" s="75">
        <f t="shared" si="0"/>
        <v>9.5500000000000007</v>
      </c>
      <c r="M9" s="75">
        <f t="shared" si="0"/>
        <v>9.5500000000000007</v>
      </c>
      <c r="N9" s="75">
        <f t="shared" si="0"/>
        <v>9.5500000000000007</v>
      </c>
      <c r="O9" s="75">
        <f t="shared" si="0"/>
        <v>9.5500000000000007</v>
      </c>
      <c r="P9" s="75">
        <f t="shared" si="0"/>
        <v>9.5500000000000007</v>
      </c>
      <c r="Q9" s="75">
        <f t="shared" si="0"/>
        <v>9.5500000000000007</v>
      </c>
      <c r="R9" s="75">
        <f t="shared" si="0"/>
        <v>14.93</v>
      </c>
      <c r="S9" s="75">
        <f t="shared" si="0"/>
        <v>14.93</v>
      </c>
      <c r="T9" s="75">
        <f t="shared" si="0"/>
        <v>14.93</v>
      </c>
      <c r="U9" s="75">
        <f t="shared" si="0"/>
        <v>14.93</v>
      </c>
      <c r="V9" s="75">
        <f t="shared" si="0"/>
        <v>14.93</v>
      </c>
      <c r="W9" s="75">
        <f>W8+W16</f>
        <v>38.290000000000006</v>
      </c>
      <c r="X9" s="75">
        <f t="shared" si="0"/>
        <v>39.25</v>
      </c>
      <c r="Y9" s="75">
        <f t="shared" si="0"/>
        <v>40.25</v>
      </c>
      <c r="Z9" s="75">
        <f t="shared" si="0"/>
        <v>41.300000000000004</v>
      </c>
      <c r="AA9" s="75">
        <f t="shared" si="0"/>
        <v>42.35</v>
      </c>
      <c r="AB9" s="75">
        <f t="shared" si="0"/>
        <v>43.400000000000006</v>
      </c>
      <c r="AC9" s="75">
        <f t="shared" si="0"/>
        <v>44.42</v>
      </c>
      <c r="AD9" s="75">
        <f t="shared" si="0"/>
        <v>45.440000000000005</v>
      </c>
      <c r="AE9" s="75">
        <f t="shared" si="0"/>
        <v>46.45</v>
      </c>
      <c r="AF9" s="75">
        <f t="shared" si="0"/>
        <v>47.45</v>
      </c>
      <c r="AG9" s="75">
        <f t="shared" si="0"/>
        <v>48.43</v>
      </c>
      <c r="AH9" s="75">
        <f t="shared" si="0"/>
        <v>49.370000000000005</v>
      </c>
      <c r="AI9" s="75">
        <f t="shared" si="0"/>
        <v>50.290000000000006</v>
      </c>
      <c r="AJ9" s="75">
        <f t="shared" si="0"/>
        <v>51.190000000000005</v>
      </c>
      <c r="AK9" s="75">
        <f t="shared" si="0"/>
        <v>52.13</v>
      </c>
      <c r="AL9" s="75">
        <f t="shared" si="0"/>
        <v>53.11</v>
      </c>
      <c r="AM9" s="75">
        <f t="shared" si="0"/>
        <v>54.07</v>
      </c>
      <c r="AN9" s="75">
        <f t="shared" si="0"/>
        <v>55.06</v>
      </c>
      <c r="AO9" s="75">
        <f t="shared" si="0"/>
        <v>56.1</v>
      </c>
      <c r="AP9" s="75">
        <f t="shared" si="0"/>
        <v>57.230000000000004</v>
      </c>
      <c r="AQ9" s="75">
        <f t="shared" si="0"/>
        <v>58.45</v>
      </c>
      <c r="AR9" s="75">
        <f t="shared" si="0"/>
        <v>59.77</v>
      </c>
      <c r="AS9" s="75">
        <f t="shared" si="0"/>
        <v>61.190000000000005</v>
      </c>
      <c r="AT9" s="75">
        <f t="shared" si="0"/>
        <v>62.720000000000006</v>
      </c>
      <c r="AU9" s="75">
        <f t="shared" si="0"/>
        <v>64.31</v>
      </c>
      <c r="AV9" s="75">
        <f t="shared" si="0"/>
        <v>65.94</v>
      </c>
      <c r="AW9" s="75">
        <f t="shared" si="0"/>
        <v>67.67</v>
      </c>
      <c r="AX9" s="75">
        <f t="shared" si="0"/>
        <v>69.460000000000008</v>
      </c>
      <c r="AY9" s="75">
        <f t="shared" si="0"/>
        <v>71.320000000000007</v>
      </c>
      <c r="AZ9" s="75">
        <f t="shared" si="0"/>
        <v>73.210000000000008</v>
      </c>
      <c r="BA9" s="75">
        <f t="shared" si="0"/>
        <v>75.14</v>
      </c>
      <c r="BB9" s="75">
        <f t="shared" si="0"/>
        <v>77.12</v>
      </c>
      <c r="BC9" s="75">
        <f t="shared" si="0"/>
        <v>79.150000000000006</v>
      </c>
      <c r="BD9" s="75">
        <f t="shared" si="0"/>
        <v>81.23</v>
      </c>
      <c r="BE9" s="75">
        <f t="shared" si="0"/>
        <v>83.350000000000009</v>
      </c>
      <c r="BF9" s="75">
        <f t="shared" si="0"/>
        <v>85.52</v>
      </c>
      <c r="BG9" s="75">
        <f t="shared" si="0"/>
        <v>87.75</v>
      </c>
      <c r="BH9" s="75">
        <f t="shared" si="0"/>
        <v>90.04</v>
      </c>
      <c r="BI9" s="75">
        <f t="shared" si="0"/>
        <v>92.4</v>
      </c>
      <c r="BJ9" s="75">
        <f t="shared" si="0"/>
        <v>94.79</v>
      </c>
      <c r="BK9" s="75">
        <f t="shared" si="0"/>
        <v>104.2</v>
      </c>
      <c r="BL9" s="75">
        <f t="shared" si="0"/>
        <v>106.68</v>
      </c>
      <c r="BM9" s="75">
        <f t="shared" si="0"/>
        <v>109.2</v>
      </c>
      <c r="BN9" s="75">
        <f t="shared" si="0"/>
        <v>111.79</v>
      </c>
      <c r="BO9" s="75">
        <f t="shared" ref="BO9:CE9" si="1">BO8+BO16</f>
        <v>114.34</v>
      </c>
      <c r="BP9" s="75">
        <f t="shared" si="1"/>
        <v>114.9</v>
      </c>
      <c r="BQ9" s="75">
        <f t="shared" si="1"/>
        <v>117.46000000000001</v>
      </c>
      <c r="BR9" s="75">
        <f t="shared" si="1"/>
        <v>120</v>
      </c>
      <c r="BS9" s="75">
        <f t="shared" si="1"/>
        <v>122.53</v>
      </c>
      <c r="BT9" s="75">
        <f t="shared" si="1"/>
        <v>125.07000000000001</v>
      </c>
      <c r="BU9" s="75">
        <f t="shared" si="1"/>
        <v>127.63000000000001</v>
      </c>
      <c r="BV9" s="75">
        <f t="shared" si="1"/>
        <v>130.26</v>
      </c>
      <c r="BW9" s="75">
        <f t="shared" si="1"/>
        <v>132.91999999999999</v>
      </c>
      <c r="BX9" s="75">
        <f t="shared" si="1"/>
        <v>135.63999999999999</v>
      </c>
      <c r="BY9" s="75">
        <f t="shared" si="1"/>
        <v>138.29</v>
      </c>
      <c r="BZ9" s="75">
        <f t="shared" si="1"/>
        <v>140.88</v>
      </c>
      <c r="CA9" s="75">
        <f t="shared" si="1"/>
        <v>143.25</v>
      </c>
      <c r="CB9" s="75">
        <f t="shared" si="1"/>
        <v>145.5</v>
      </c>
      <c r="CC9" s="75">
        <f t="shared" si="1"/>
        <v>147.60999999999999</v>
      </c>
      <c r="CD9" s="75">
        <f t="shared" si="1"/>
        <v>149.54</v>
      </c>
      <c r="CE9" s="75">
        <f t="shared" si="1"/>
        <v>151.23999999999998</v>
      </c>
      <c r="CF9" s="62" t="s">
        <v>5</v>
      </c>
      <c r="CG9" s="62" t="s">
        <v>5</v>
      </c>
      <c r="CH9" s="62" t="s">
        <v>5</v>
      </c>
      <c r="CI9" s="62" t="s">
        <v>5</v>
      </c>
      <c r="CJ9" s="62" t="s">
        <v>5</v>
      </c>
      <c r="CK9" s="62" t="s">
        <v>5</v>
      </c>
      <c r="CL9" s="62" t="s">
        <v>5</v>
      </c>
      <c r="CM9" s="62" t="s">
        <v>5</v>
      </c>
      <c r="CN9" s="62" t="s">
        <v>5</v>
      </c>
      <c r="CO9" s="62" t="s">
        <v>5</v>
      </c>
      <c r="CP9" s="62" t="s">
        <v>5</v>
      </c>
      <c r="CQ9" s="62" t="s">
        <v>5</v>
      </c>
      <c r="CR9" s="62" t="s">
        <v>5</v>
      </c>
      <c r="CS9" s="62" t="s">
        <v>5</v>
      </c>
      <c r="CT9" s="62" t="s">
        <v>5</v>
      </c>
      <c r="CU9" s="62" t="s">
        <v>5</v>
      </c>
      <c r="CV9" s="62" t="s">
        <v>5</v>
      </c>
      <c r="CW9" s="62" t="s">
        <v>5</v>
      </c>
      <c r="CX9" s="62" t="s">
        <v>5</v>
      </c>
      <c r="CY9" s="62" t="s">
        <v>5</v>
      </c>
      <c r="CZ9" s="62" t="s">
        <v>5</v>
      </c>
      <c r="DA9" s="62" t="s">
        <v>5</v>
      </c>
      <c r="DB9" s="62" t="s">
        <v>5</v>
      </c>
      <c r="DC9" s="62" t="s">
        <v>5</v>
      </c>
      <c r="DD9" s="62" t="s">
        <v>5</v>
      </c>
      <c r="DE9" s="62" t="s">
        <v>5</v>
      </c>
      <c r="DF9" s="62" t="s">
        <v>5</v>
      </c>
      <c r="DG9" s="62" t="s">
        <v>5</v>
      </c>
      <c r="DH9" s="62" t="s">
        <v>5</v>
      </c>
      <c r="DI9" s="62" t="s">
        <v>5</v>
      </c>
      <c r="DJ9" s="62" t="s">
        <v>5</v>
      </c>
    </row>
    <row r="10" spans="1:114" x14ac:dyDescent="0.2">
      <c r="A10" s="29" t="s">
        <v>2</v>
      </c>
      <c r="B10" s="56" t="s">
        <v>90</v>
      </c>
      <c r="C10" s="122">
        <v>3.35</v>
      </c>
      <c r="D10" s="122">
        <v>3.35</v>
      </c>
      <c r="E10" s="122">
        <v>3.35</v>
      </c>
      <c r="F10" s="122">
        <v>3.35</v>
      </c>
      <c r="G10" s="122">
        <v>3.35</v>
      </c>
      <c r="H10" s="122">
        <v>3.35</v>
      </c>
      <c r="I10" s="122">
        <v>3.35</v>
      </c>
      <c r="J10" s="122">
        <v>3.35</v>
      </c>
      <c r="K10" s="122">
        <v>3.35</v>
      </c>
      <c r="L10" s="122">
        <v>3.35</v>
      </c>
      <c r="M10" s="122">
        <v>3.35</v>
      </c>
      <c r="N10" s="122">
        <v>3.35</v>
      </c>
      <c r="O10" s="122">
        <v>3.35</v>
      </c>
      <c r="P10" s="122">
        <v>3.35</v>
      </c>
      <c r="Q10" s="122">
        <v>3.35</v>
      </c>
      <c r="R10" s="122">
        <v>7.2</v>
      </c>
      <c r="S10" s="122">
        <v>7.2</v>
      </c>
      <c r="T10" s="122">
        <v>7.2</v>
      </c>
      <c r="U10" s="122">
        <v>7.2</v>
      </c>
      <c r="V10" s="122">
        <v>7.2</v>
      </c>
      <c r="W10" s="129">
        <v>26.66</v>
      </c>
      <c r="X10" s="129">
        <v>27.3</v>
      </c>
      <c r="Y10" s="129">
        <v>27.97</v>
      </c>
      <c r="Z10" s="129">
        <v>28.66</v>
      </c>
      <c r="AA10" s="129">
        <v>29.35</v>
      </c>
      <c r="AB10" s="129">
        <v>30.04</v>
      </c>
      <c r="AC10" s="129">
        <v>30.73</v>
      </c>
      <c r="AD10" s="129">
        <v>31.4</v>
      </c>
      <c r="AE10" s="129">
        <v>32.08</v>
      </c>
      <c r="AF10" s="129">
        <v>32.75</v>
      </c>
      <c r="AG10" s="129">
        <v>33.409999999999997</v>
      </c>
      <c r="AH10" s="129">
        <v>34.06</v>
      </c>
      <c r="AI10" s="129">
        <v>34.71</v>
      </c>
      <c r="AJ10" s="129">
        <v>35.35</v>
      </c>
      <c r="AK10" s="129">
        <v>36.01</v>
      </c>
      <c r="AL10" s="129">
        <v>36.69</v>
      </c>
      <c r="AM10" s="129">
        <v>37.369999999999997</v>
      </c>
      <c r="AN10" s="129">
        <v>38.08</v>
      </c>
      <c r="AO10" s="129">
        <v>38.81</v>
      </c>
      <c r="AP10" s="129">
        <v>39.590000000000003</v>
      </c>
      <c r="AQ10" s="129">
        <v>40.409999999999997</v>
      </c>
      <c r="AR10" s="129">
        <v>41.3</v>
      </c>
      <c r="AS10" s="129">
        <v>42.23</v>
      </c>
      <c r="AT10" s="129">
        <v>43.24</v>
      </c>
      <c r="AU10" s="129">
        <v>44.28</v>
      </c>
      <c r="AV10" s="129">
        <v>45.36</v>
      </c>
      <c r="AW10" s="129">
        <v>46.48</v>
      </c>
      <c r="AX10" s="129">
        <v>47.65</v>
      </c>
      <c r="AY10" s="129">
        <v>48.87</v>
      </c>
      <c r="AZ10" s="129">
        <v>50.13</v>
      </c>
      <c r="BA10" s="129">
        <v>51.42</v>
      </c>
      <c r="BB10" s="129">
        <v>52.74</v>
      </c>
      <c r="BC10" s="129">
        <v>54.11</v>
      </c>
      <c r="BD10" s="129">
        <v>55.52</v>
      </c>
      <c r="BE10" s="129">
        <v>56.96</v>
      </c>
      <c r="BF10" s="129">
        <v>58.42</v>
      </c>
      <c r="BG10" s="129">
        <v>59.92</v>
      </c>
      <c r="BH10" s="129">
        <v>61.46</v>
      </c>
      <c r="BI10" s="129">
        <v>63.03</v>
      </c>
      <c r="BJ10" s="129">
        <v>64.63</v>
      </c>
      <c r="BK10" s="129">
        <v>66.25</v>
      </c>
      <c r="BL10" s="129">
        <v>67.88</v>
      </c>
      <c r="BM10" s="129">
        <v>69.55</v>
      </c>
      <c r="BN10" s="129">
        <v>71.239999999999995</v>
      </c>
      <c r="BO10" s="129">
        <v>72.930000000000007</v>
      </c>
      <c r="BP10" s="129">
        <v>73.16</v>
      </c>
      <c r="BQ10" s="129">
        <v>74.86</v>
      </c>
      <c r="BR10" s="129">
        <v>76.55</v>
      </c>
      <c r="BS10" s="129">
        <v>78.25</v>
      </c>
      <c r="BT10" s="129">
        <v>79.92</v>
      </c>
      <c r="BU10" s="129">
        <v>81.569999999999993</v>
      </c>
      <c r="BV10" s="129">
        <v>83.28</v>
      </c>
      <c r="BW10" s="129">
        <v>84.96</v>
      </c>
      <c r="BX10" s="129">
        <v>86.63</v>
      </c>
      <c r="BY10" s="129">
        <v>88.27</v>
      </c>
      <c r="BZ10" s="129">
        <v>89.85</v>
      </c>
      <c r="CA10" s="129">
        <v>91.38</v>
      </c>
      <c r="CB10" s="129">
        <v>92.84</v>
      </c>
      <c r="CC10" s="129">
        <v>94.22</v>
      </c>
      <c r="CD10" s="129">
        <v>95.52</v>
      </c>
      <c r="CE10" s="129">
        <v>96.72</v>
      </c>
      <c r="CF10" s="30" t="s">
        <v>5</v>
      </c>
      <c r="CG10" s="30" t="s">
        <v>5</v>
      </c>
      <c r="CH10" s="30" t="s">
        <v>5</v>
      </c>
      <c r="CI10" s="30" t="s">
        <v>5</v>
      </c>
      <c r="CJ10" s="30" t="s">
        <v>5</v>
      </c>
      <c r="CK10" s="30" t="s">
        <v>5</v>
      </c>
      <c r="CL10" s="30" t="s">
        <v>5</v>
      </c>
      <c r="CM10" s="30" t="s">
        <v>5</v>
      </c>
      <c r="CN10" s="30" t="s">
        <v>5</v>
      </c>
      <c r="CO10" s="30" t="s">
        <v>5</v>
      </c>
      <c r="CP10" s="30" t="s">
        <v>5</v>
      </c>
      <c r="CQ10" s="30" t="s">
        <v>5</v>
      </c>
      <c r="CR10" s="30" t="s">
        <v>5</v>
      </c>
      <c r="CS10" s="30" t="s">
        <v>5</v>
      </c>
      <c r="CT10" s="30" t="s">
        <v>5</v>
      </c>
      <c r="CU10" s="30" t="s">
        <v>5</v>
      </c>
      <c r="CV10" s="30" t="s">
        <v>5</v>
      </c>
      <c r="CW10" s="30" t="s">
        <v>5</v>
      </c>
      <c r="CX10" s="30" t="s">
        <v>5</v>
      </c>
      <c r="CY10" s="30" t="s">
        <v>5</v>
      </c>
      <c r="CZ10" s="30" t="s">
        <v>5</v>
      </c>
      <c r="DA10" s="30" t="s">
        <v>5</v>
      </c>
      <c r="DB10" s="30" t="s">
        <v>5</v>
      </c>
      <c r="DC10" s="30" t="s">
        <v>5</v>
      </c>
      <c r="DD10" s="30" t="s">
        <v>5</v>
      </c>
      <c r="DE10" s="30" t="s">
        <v>5</v>
      </c>
      <c r="DF10" s="30" t="s">
        <v>5</v>
      </c>
      <c r="DG10" s="30" t="s">
        <v>5</v>
      </c>
      <c r="DH10" s="30" t="s">
        <v>5</v>
      </c>
      <c r="DI10" s="30" t="s">
        <v>5</v>
      </c>
      <c r="DJ10" s="30" t="s">
        <v>5</v>
      </c>
    </row>
    <row r="11" spans="1:114" s="62" customFormat="1" x14ac:dyDescent="0.2">
      <c r="A11" s="63" t="s">
        <v>2</v>
      </c>
      <c r="B11" s="74" t="s">
        <v>136</v>
      </c>
      <c r="C11" s="75">
        <f t="shared" ref="C11:BN11" si="2">C10+C16</f>
        <v>7.0500000000000007</v>
      </c>
      <c r="D11" s="75">
        <f t="shared" si="2"/>
        <v>7.0500000000000007</v>
      </c>
      <c r="E11" s="75">
        <f t="shared" si="2"/>
        <v>7.0500000000000007</v>
      </c>
      <c r="F11" s="75">
        <f t="shared" si="2"/>
        <v>7.0500000000000007</v>
      </c>
      <c r="G11" s="75">
        <f t="shared" si="2"/>
        <v>7.0500000000000007</v>
      </c>
      <c r="H11" s="75">
        <f t="shared" si="2"/>
        <v>7.0500000000000007</v>
      </c>
      <c r="I11" s="75">
        <f t="shared" si="2"/>
        <v>7.0500000000000007</v>
      </c>
      <c r="J11" s="75">
        <f t="shared" si="2"/>
        <v>7.0500000000000007</v>
      </c>
      <c r="K11" s="75">
        <f t="shared" si="2"/>
        <v>7.0500000000000007</v>
      </c>
      <c r="L11" s="75">
        <f t="shared" si="2"/>
        <v>7.0500000000000007</v>
      </c>
      <c r="M11" s="75">
        <f t="shared" si="2"/>
        <v>7.0500000000000007</v>
      </c>
      <c r="N11" s="75">
        <f t="shared" si="2"/>
        <v>7.0500000000000007</v>
      </c>
      <c r="O11" s="75">
        <f t="shared" si="2"/>
        <v>7.0500000000000007</v>
      </c>
      <c r="P11" s="75">
        <f t="shared" si="2"/>
        <v>7.0500000000000007</v>
      </c>
      <c r="Q11" s="75">
        <f t="shared" si="2"/>
        <v>7.0500000000000007</v>
      </c>
      <c r="R11" s="75">
        <f t="shared" si="2"/>
        <v>10.9</v>
      </c>
      <c r="S11" s="75">
        <f t="shared" si="2"/>
        <v>10.9</v>
      </c>
      <c r="T11" s="75">
        <f t="shared" si="2"/>
        <v>10.9</v>
      </c>
      <c r="U11" s="75">
        <f t="shared" si="2"/>
        <v>10.9</v>
      </c>
      <c r="V11" s="75">
        <f t="shared" si="2"/>
        <v>10.9</v>
      </c>
      <c r="W11" s="75">
        <f t="shared" si="2"/>
        <v>30.36</v>
      </c>
      <c r="X11" s="75">
        <f t="shared" si="2"/>
        <v>31</v>
      </c>
      <c r="Y11" s="75">
        <f t="shared" si="2"/>
        <v>31.669999999999998</v>
      </c>
      <c r="Z11" s="75">
        <f t="shared" si="2"/>
        <v>32.36</v>
      </c>
      <c r="AA11" s="75">
        <f t="shared" si="2"/>
        <v>33.050000000000004</v>
      </c>
      <c r="AB11" s="75">
        <f t="shared" si="2"/>
        <v>33.74</v>
      </c>
      <c r="AC11" s="75">
        <f t="shared" si="2"/>
        <v>34.43</v>
      </c>
      <c r="AD11" s="75">
        <f t="shared" si="2"/>
        <v>35.1</v>
      </c>
      <c r="AE11" s="75">
        <f t="shared" si="2"/>
        <v>35.78</v>
      </c>
      <c r="AF11" s="75">
        <f t="shared" si="2"/>
        <v>36.450000000000003</v>
      </c>
      <c r="AG11" s="75">
        <f t="shared" si="2"/>
        <v>37.11</v>
      </c>
      <c r="AH11" s="75">
        <f t="shared" si="2"/>
        <v>37.760000000000005</v>
      </c>
      <c r="AI11" s="75">
        <f t="shared" si="2"/>
        <v>38.410000000000004</v>
      </c>
      <c r="AJ11" s="75">
        <f t="shared" si="2"/>
        <v>39.050000000000004</v>
      </c>
      <c r="AK11" s="75">
        <f t="shared" si="2"/>
        <v>39.71</v>
      </c>
      <c r="AL11" s="75">
        <f t="shared" si="2"/>
        <v>40.39</v>
      </c>
      <c r="AM11" s="75">
        <f t="shared" si="2"/>
        <v>41.07</v>
      </c>
      <c r="AN11" s="75">
        <f t="shared" si="2"/>
        <v>41.78</v>
      </c>
      <c r="AO11" s="75">
        <f t="shared" si="2"/>
        <v>42.510000000000005</v>
      </c>
      <c r="AP11" s="75">
        <f t="shared" si="2"/>
        <v>43.290000000000006</v>
      </c>
      <c r="AQ11" s="75">
        <f t="shared" si="2"/>
        <v>44.11</v>
      </c>
      <c r="AR11" s="75">
        <f t="shared" si="2"/>
        <v>45</v>
      </c>
      <c r="AS11" s="75">
        <f t="shared" si="2"/>
        <v>45.93</v>
      </c>
      <c r="AT11" s="75">
        <f t="shared" si="2"/>
        <v>46.940000000000005</v>
      </c>
      <c r="AU11" s="75">
        <f t="shared" si="2"/>
        <v>47.980000000000004</v>
      </c>
      <c r="AV11" s="75">
        <f t="shared" si="2"/>
        <v>49.06</v>
      </c>
      <c r="AW11" s="75">
        <f t="shared" si="2"/>
        <v>50.18</v>
      </c>
      <c r="AX11" s="75">
        <f t="shared" si="2"/>
        <v>51.35</v>
      </c>
      <c r="AY11" s="75">
        <f t="shared" si="2"/>
        <v>52.57</v>
      </c>
      <c r="AZ11" s="75">
        <f t="shared" si="2"/>
        <v>53.830000000000005</v>
      </c>
      <c r="BA11" s="75">
        <f t="shared" si="2"/>
        <v>55.120000000000005</v>
      </c>
      <c r="BB11" s="75">
        <f t="shared" si="2"/>
        <v>56.440000000000005</v>
      </c>
      <c r="BC11" s="75">
        <f t="shared" si="2"/>
        <v>57.81</v>
      </c>
      <c r="BD11" s="75">
        <f t="shared" si="2"/>
        <v>59.220000000000006</v>
      </c>
      <c r="BE11" s="75">
        <f t="shared" si="2"/>
        <v>60.660000000000004</v>
      </c>
      <c r="BF11" s="75">
        <f t="shared" si="2"/>
        <v>62.120000000000005</v>
      </c>
      <c r="BG11" s="75">
        <f t="shared" si="2"/>
        <v>63.620000000000005</v>
      </c>
      <c r="BH11" s="75">
        <f t="shared" si="2"/>
        <v>65.16</v>
      </c>
      <c r="BI11" s="75">
        <f t="shared" si="2"/>
        <v>66.73</v>
      </c>
      <c r="BJ11" s="75">
        <f t="shared" si="2"/>
        <v>68.33</v>
      </c>
      <c r="BK11" s="75">
        <f t="shared" si="2"/>
        <v>76.95</v>
      </c>
      <c r="BL11" s="75">
        <f t="shared" si="2"/>
        <v>78.58</v>
      </c>
      <c r="BM11" s="75">
        <f t="shared" si="2"/>
        <v>80.25</v>
      </c>
      <c r="BN11" s="75">
        <f t="shared" si="2"/>
        <v>81.94</v>
      </c>
      <c r="BO11" s="75">
        <f t="shared" ref="BO11:CE11" si="3">BO10+BO16</f>
        <v>83.63000000000001</v>
      </c>
      <c r="BP11" s="75">
        <f t="shared" si="3"/>
        <v>83.86</v>
      </c>
      <c r="BQ11" s="75">
        <f t="shared" si="3"/>
        <v>85.56</v>
      </c>
      <c r="BR11" s="75">
        <f t="shared" si="3"/>
        <v>87.25</v>
      </c>
      <c r="BS11" s="75">
        <f t="shared" si="3"/>
        <v>88.95</v>
      </c>
      <c r="BT11" s="75">
        <f t="shared" si="3"/>
        <v>90.62</v>
      </c>
      <c r="BU11" s="75">
        <f t="shared" si="3"/>
        <v>92.27</v>
      </c>
      <c r="BV11" s="75">
        <f t="shared" si="3"/>
        <v>93.98</v>
      </c>
      <c r="BW11" s="75">
        <f t="shared" si="3"/>
        <v>95.66</v>
      </c>
      <c r="BX11" s="75">
        <f t="shared" si="3"/>
        <v>97.33</v>
      </c>
      <c r="BY11" s="75">
        <f t="shared" si="3"/>
        <v>98.97</v>
      </c>
      <c r="BZ11" s="75">
        <f t="shared" si="3"/>
        <v>100.55</v>
      </c>
      <c r="CA11" s="75">
        <f t="shared" si="3"/>
        <v>102.08</v>
      </c>
      <c r="CB11" s="75">
        <f t="shared" si="3"/>
        <v>103.54</v>
      </c>
      <c r="CC11" s="75">
        <f t="shared" si="3"/>
        <v>104.92</v>
      </c>
      <c r="CD11" s="75">
        <f t="shared" si="3"/>
        <v>106.22</v>
      </c>
      <c r="CE11" s="75">
        <f t="shared" si="3"/>
        <v>107.42</v>
      </c>
      <c r="CF11" s="62" t="s">
        <v>5</v>
      </c>
      <c r="CG11" s="62" t="s">
        <v>5</v>
      </c>
      <c r="CH11" s="62" t="s">
        <v>5</v>
      </c>
      <c r="CI11" s="62" t="s">
        <v>5</v>
      </c>
      <c r="CJ11" s="62" t="s">
        <v>5</v>
      </c>
      <c r="CK11" s="62" t="s">
        <v>5</v>
      </c>
      <c r="CL11" s="62" t="s">
        <v>5</v>
      </c>
      <c r="CM11" s="62" t="s">
        <v>5</v>
      </c>
      <c r="CN11" s="62" t="s">
        <v>5</v>
      </c>
      <c r="CO11" s="62" t="s">
        <v>5</v>
      </c>
      <c r="CP11" s="62" t="s">
        <v>5</v>
      </c>
      <c r="CQ11" s="62" t="s">
        <v>5</v>
      </c>
      <c r="CR11" s="62" t="s">
        <v>5</v>
      </c>
      <c r="CS11" s="62" t="s">
        <v>5</v>
      </c>
      <c r="CT11" s="62" t="s">
        <v>5</v>
      </c>
      <c r="CU11" s="62" t="s">
        <v>5</v>
      </c>
      <c r="CV11" s="62" t="s">
        <v>5</v>
      </c>
      <c r="CW11" s="62" t="s">
        <v>5</v>
      </c>
      <c r="CX11" s="62" t="s">
        <v>5</v>
      </c>
      <c r="CY11" s="62" t="s">
        <v>5</v>
      </c>
      <c r="CZ11" s="62" t="s">
        <v>5</v>
      </c>
      <c r="DA11" s="62" t="s">
        <v>5</v>
      </c>
      <c r="DB11" s="62" t="s">
        <v>5</v>
      </c>
      <c r="DC11" s="62" t="s">
        <v>5</v>
      </c>
      <c r="DD11" s="62" t="s">
        <v>5</v>
      </c>
      <c r="DE11" s="62" t="s">
        <v>5</v>
      </c>
      <c r="DF11" s="62" t="s">
        <v>5</v>
      </c>
      <c r="DG11" s="62" t="s">
        <v>5</v>
      </c>
      <c r="DH11" s="62" t="s">
        <v>5</v>
      </c>
      <c r="DI11" s="62" t="s">
        <v>5</v>
      </c>
      <c r="DJ11" s="62" t="s">
        <v>5</v>
      </c>
    </row>
    <row r="12" spans="1:114" s="62" customFormat="1" x14ac:dyDescent="0.2">
      <c r="A12" s="29" t="s">
        <v>2</v>
      </c>
      <c r="B12" s="56" t="s">
        <v>138</v>
      </c>
      <c r="C12" s="93" t="s">
        <v>67</v>
      </c>
      <c r="D12" s="93" t="s">
        <v>67</v>
      </c>
      <c r="E12" s="93" t="s">
        <v>67</v>
      </c>
      <c r="F12" s="93" t="s">
        <v>67</v>
      </c>
      <c r="G12" s="93" t="s">
        <v>67</v>
      </c>
      <c r="H12" s="93" t="s">
        <v>67</v>
      </c>
      <c r="I12" s="93" t="s">
        <v>67</v>
      </c>
      <c r="J12" s="93" t="s">
        <v>67</v>
      </c>
      <c r="K12" s="93" t="s">
        <v>67</v>
      </c>
      <c r="L12" s="93" t="s">
        <v>67</v>
      </c>
      <c r="M12" s="93" t="s">
        <v>67</v>
      </c>
      <c r="N12" s="93" t="s">
        <v>67</v>
      </c>
      <c r="O12" s="93" t="s">
        <v>67</v>
      </c>
      <c r="P12" s="93" t="s">
        <v>67</v>
      </c>
      <c r="Q12" s="93" t="s">
        <v>67</v>
      </c>
      <c r="R12" s="93" t="s">
        <v>67</v>
      </c>
      <c r="S12" s="93" t="s">
        <v>67</v>
      </c>
      <c r="T12" s="93" t="s">
        <v>67</v>
      </c>
      <c r="U12" s="93" t="s">
        <v>67</v>
      </c>
      <c r="V12" s="93" t="s">
        <v>67</v>
      </c>
      <c r="W12" s="109">
        <v>14.86</v>
      </c>
      <c r="X12" s="109">
        <v>14.86</v>
      </c>
      <c r="Y12" s="109">
        <v>14.86</v>
      </c>
      <c r="Z12" s="109">
        <v>14.86</v>
      </c>
      <c r="AA12" s="109">
        <v>14.86</v>
      </c>
      <c r="AB12" s="109">
        <v>22.37</v>
      </c>
      <c r="AC12" s="109">
        <v>22.37</v>
      </c>
      <c r="AD12" s="109">
        <v>22.37</v>
      </c>
      <c r="AE12" s="109">
        <v>22.37</v>
      </c>
      <c r="AF12" s="109">
        <v>22.37</v>
      </c>
      <c r="AG12" s="109">
        <v>31.01</v>
      </c>
      <c r="AH12" s="109">
        <v>31.01</v>
      </c>
      <c r="AI12" s="109">
        <v>31.01</v>
      </c>
      <c r="AJ12" s="109">
        <v>31.01</v>
      </c>
      <c r="AK12" s="109">
        <v>31.01</v>
      </c>
      <c r="AL12" s="109">
        <v>31.01</v>
      </c>
      <c r="AM12" s="109">
        <v>31.01</v>
      </c>
      <c r="AN12" s="109">
        <v>31.01</v>
      </c>
      <c r="AO12" s="109">
        <v>31.01</v>
      </c>
      <c r="AP12" s="109">
        <v>31.01</v>
      </c>
      <c r="AQ12" s="93" t="s">
        <v>67</v>
      </c>
      <c r="AR12" s="93" t="s">
        <v>67</v>
      </c>
      <c r="AS12" s="93" t="s">
        <v>67</v>
      </c>
      <c r="AT12" s="93" t="s">
        <v>67</v>
      </c>
      <c r="AU12" s="93" t="s">
        <v>67</v>
      </c>
      <c r="AV12" s="93" t="s">
        <v>67</v>
      </c>
      <c r="AW12" s="93" t="s">
        <v>67</v>
      </c>
      <c r="AX12" s="93" t="s">
        <v>67</v>
      </c>
      <c r="AY12" s="93" t="s">
        <v>67</v>
      </c>
      <c r="AZ12" s="93" t="s">
        <v>67</v>
      </c>
      <c r="BA12" s="93" t="s">
        <v>67</v>
      </c>
      <c r="BB12" s="93" t="s">
        <v>67</v>
      </c>
      <c r="BC12" s="93" t="s">
        <v>67</v>
      </c>
      <c r="BD12" s="93" t="s">
        <v>67</v>
      </c>
      <c r="BE12" s="93" t="s">
        <v>67</v>
      </c>
      <c r="BF12" s="93" t="s">
        <v>67</v>
      </c>
      <c r="BG12" s="93" t="s">
        <v>67</v>
      </c>
      <c r="BH12" s="93" t="s">
        <v>67</v>
      </c>
      <c r="BI12" s="93" t="s">
        <v>67</v>
      </c>
      <c r="BJ12" s="93" t="s">
        <v>67</v>
      </c>
      <c r="BK12" s="93" t="s">
        <v>67</v>
      </c>
      <c r="BL12" s="93" t="s">
        <v>67</v>
      </c>
      <c r="BM12" s="93" t="s">
        <v>67</v>
      </c>
      <c r="BN12" s="93" t="s">
        <v>67</v>
      </c>
      <c r="BO12" s="93" t="s">
        <v>67</v>
      </c>
      <c r="BP12" s="93" t="s">
        <v>67</v>
      </c>
      <c r="BQ12" s="93" t="s">
        <v>67</v>
      </c>
      <c r="BR12" s="93" t="s">
        <v>67</v>
      </c>
      <c r="BS12" s="93" t="s">
        <v>67</v>
      </c>
      <c r="BT12" s="93" t="s">
        <v>67</v>
      </c>
      <c r="BU12" s="93" t="s">
        <v>67</v>
      </c>
      <c r="BV12" s="93" t="s">
        <v>67</v>
      </c>
      <c r="BW12" s="93" t="s">
        <v>67</v>
      </c>
      <c r="BX12" s="93" t="s">
        <v>67</v>
      </c>
      <c r="BY12" s="93" t="s">
        <v>67</v>
      </c>
      <c r="BZ12" s="93" t="s">
        <v>67</v>
      </c>
      <c r="CA12" s="93" t="s">
        <v>67</v>
      </c>
      <c r="CB12" s="93" t="s">
        <v>67</v>
      </c>
      <c r="CC12" s="93" t="s">
        <v>67</v>
      </c>
      <c r="CD12" s="93" t="s">
        <v>67</v>
      </c>
      <c r="CE12" s="93" t="s">
        <v>67</v>
      </c>
      <c r="CF12" s="62" t="s">
        <v>5</v>
      </c>
      <c r="CG12" s="62" t="s">
        <v>5</v>
      </c>
      <c r="CH12" s="62" t="s">
        <v>5</v>
      </c>
      <c r="CI12" s="62" t="s">
        <v>5</v>
      </c>
      <c r="CJ12" s="62" t="s">
        <v>5</v>
      </c>
      <c r="CK12" s="62" t="s">
        <v>5</v>
      </c>
      <c r="CL12" s="62" t="s">
        <v>5</v>
      </c>
      <c r="CM12" s="62" t="s">
        <v>5</v>
      </c>
      <c r="CN12" s="62" t="s">
        <v>5</v>
      </c>
      <c r="CO12" s="62" t="s">
        <v>5</v>
      </c>
      <c r="CP12" s="62" t="s">
        <v>5</v>
      </c>
      <c r="CQ12" s="62" t="s">
        <v>5</v>
      </c>
      <c r="CR12" s="62" t="s">
        <v>5</v>
      </c>
      <c r="CS12" s="62" t="s">
        <v>5</v>
      </c>
      <c r="CT12" s="62" t="s">
        <v>5</v>
      </c>
      <c r="CU12" s="62" t="s">
        <v>5</v>
      </c>
      <c r="CV12" s="62" t="s">
        <v>5</v>
      </c>
      <c r="CW12" s="62" t="s">
        <v>5</v>
      </c>
      <c r="CX12" s="62" t="s">
        <v>5</v>
      </c>
      <c r="CY12" s="62" t="s">
        <v>5</v>
      </c>
      <c r="CZ12" s="62" t="s">
        <v>5</v>
      </c>
      <c r="DA12" s="62" t="s">
        <v>5</v>
      </c>
      <c r="DB12" s="62" t="s">
        <v>5</v>
      </c>
      <c r="DC12" s="62" t="s">
        <v>5</v>
      </c>
      <c r="DD12" s="62" t="s">
        <v>5</v>
      </c>
      <c r="DE12" s="62" t="s">
        <v>5</v>
      </c>
      <c r="DF12" s="62" t="s">
        <v>5</v>
      </c>
      <c r="DG12" s="62" t="s">
        <v>5</v>
      </c>
      <c r="DH12" s="62" t="s">
        <v>5</v>
      </c>
      <c r="DI12" s="62" t="s">
        <v>5</v>
      </c>
      <c r="DJ12" s="62" t="s">
        <v>5</v>
      </c>
    </row>
    <row r="13" spans="1:114" s="62" customFormat="1" x14ac:dyDescent="0.2">
      <c r="A13" s="63" t="s">
        <v>2</v>
      </c>
      <c r="B13" s="74" t="s">
        <v>140</v>
      </c>
      <c r="C13" s="93" t="s">
        <v>67</v>
      </c>
      <c r="D13" s="93" t="s">
        <v>67</v>
      </c>
      <c r="E13" s="93" t="s">
        <v>67</v>
      </c>
      <c r="F13" s="93" t="s">
        <v>67</v>
      </c>
      <c r="G13" s="93" t="s">
        <v>67</v>
      </c>
      <c r="H13" s="93" t="s">
        <v>67</v>
      </c>
      <c r="I13" s="93" t="s">
        <v>67</v>
      </c>
      <c r="J13" s="93" t="s">
        <v>67</v>
      </c>
      <c r="K13" s="93" t="s">
        <v>67</v>
      </c>
      <c r="L13" s="93" t="s">
        <v>67</v>
      </c>
      <c r="M13" s="93" t="s">
        <v>67</v>
      </c>
      <c r="N13" s="93" t="s">
        <v>67</v>
      </c>
      <c r="O13" s="93" t="s">
        <v>67</v>
      </c>
      <c r="P13" s="93" t="s">
        <v>67</v>
      </c>
      <c r="Q13" s="93" t="s">
        <v>67</v>
      </c>
      <c r="R13" s="93" t="s">
        <v>67</v>
      </c>
      <c r="S13" s="93" t="s">
        <v>67</v>
      </c>
      <c r="T13" s="93" t="s">
        <v>67</v>
      </c>
      <c r="U13" s="93" t="s">
        <v>67</v>
      </c>
      <c r="V13" s="93" t="s">
        <v>67</v>
      </c>
      <c r="W13" s="75">
        <f>W12+W16</f>
        <v>18.559999999999999</v>
      </c>
      <c r="X13" s="75">
        <f t="shared" ref="X13:AP13" si="4">X12+X16</f>
        <v>18.559999999999999</v>
      </c>
      <c r="Y13" s="75">
        <f t="shared" si="4"/>
        <v>18.559999999999999</v>
      </c>
      <c r="Z13" s="75">
        <f t="shared" si="4"/>
        <v>18.559999999999999</v>
      </c>
      <c r="AA13" s="75">
        <f t="shared" si="4"/>
        <v>18.559999999999999</v>
      </c>
      <c r="AB13" s="75">
        <f t="shared" si="4"/>
        <v>26.07</v>
      </c>
      <c r="AC13" s="75">
        <f t="shared" si="4"/>
        <v>26.07</v>
      </c>
      <c r="AD13" s="75">
        <f t="shared" si="4"/>
        <v>26.07</v>
      </c>
      <c r="AE13" s="75">
        <f t="shared" si="4"/>
        <v>26.07</v>
      </c>
      <c r="AF13" s="75">
        <f t="shared" si="4"/>
        <v>26.07</v>
      </c>
      <c r="AG13" s="75">
        <f t="shared" si="4"/>
        <v>34.71</v>
      </c>
      <c r="AH13" s="75">
        <f t="shared" si="4"/>
        <v>34.71</v>
      </c>
      <c r="AI13" s="75">
        <f t="shared" si="4"/>
        <v>34.71</v>
      </c>
      <c r="AJ13" s="75">
        <f t="shared" si="4"/>
        <v>34.71</v>
      </c>
      <c r="AK13" s="75">
        <f t="shared" si="4"/>
        <v>34.71</v>
      </c>
      <c r="AL13" s="75">
        <f t="shared" si="4"/>
        <v>34.71</v>
      </c>
      <c r="AM13" s="75">
        <f t="shared" si="4"/>
        <v>34.71</v>
      </c>
      <c r="AN13" s="75">
        <f t="shared" si="4"/>
        <v>34.71</v>
      </c>
      <c r="AO13" s="75">
        <f t="shared" si="4"/>
        <v>34.71</v>
      </c>
      <c r="AP13" s="75">
        <f t="shared" si="4"/>
        <v>34.71</v>
      </c>
      <c r="AQ13" s="93" t="s">
        <v>67</v>
      </c>
      <c r="AR13" s="93" t="s">
        <v>67</v>
      </c>
      <c r="AS13" s="93" t="s">
        <v>67</v>
      </c>
      <c r="AT13" s="93" t="s">
        <v>67</v>
      </c>
      <c r="AU13" s="93" t="s">
        <v>67</v>
      </c>
      <c r="AV13" s="93" t="s">
        <v>67</v>
      </c>
      <c r="AW13" s="93" t="s">
        <v>67</v>
      </c>
      <c r="AX13" s="93" t="s">
        <v>67</v>
      </c>
      <c r="AY13" s="93" t="s">
        <v>67</v>
      </c>
      <c r="AZ13" s="93" t="s">
        <v>67</v>
      </c>
      <c r="BA13" s="93" t="s">
        <v>67</v>
      </c>
      <c r="BB13" s="93" t="s">
        <v>67</v>
      </c>
      <c r="BC13" s="93" t="s">
        <v>67</v>
      </c>
      <c r="BD13" s="93" t="s">
        <v>67</v>
      </c>
      <c r="BE13" s="93" t="s">
        <v>67</v>
      </c>
      <c r="BF13" s="93" t="s">
        <v>67</v>
      </c>
      <c r="BG13" s="93" t="s">
        <v>67</v>
      </c>
      <c r="BH13" s="93" t="s">
        <v>67</v>
      </c>
      <c r="BI13" s="93" t="s">
        <v>67</v>
      </c>
      <c r="BJ13" s="93" t="s">
        <v>67</v>
      </c>
      <c r="BK13" s="93" t="s">
        <v>67</v>
      </c>
      <c r="BL13" s="93" t="s">
        <v>67</v>
      </c>
      <c r="BM13" s="93" t="s">
        <v>67</v>
      </c>
      <c r="BN13" s="93" t="s">
        <v>67</v>
      </c>
      <c r="BO13" s="93" t="s">
        <v>67</v>
      </c>
      <c r="BP13" s="93" t="s">
        <v>67</v>
      </c>
      <c r="BQ13" s="93" t="s">
        <v>67</v>
      </c>
      <c r="BR13" s="93" t="s">
        <v>67</v>
      </c>
      <c r="BS13" s="93" t="s">
        <v>67</v>
      </c>
      <c r="BT13" s="93" t="s">
        <v>67</v>
      </c>
      <c r="BU13" s="93" t="s">
        <v>67</v>
      </c>
      <c r="BV13" s="93" t="s">
        <v>67</v>
      </c>
      <c r="BW13" s="93" t="s">
        <v>67</v>
      </c>
      <c r="BX13" s="93" t="s">
        <v>67</v>
      </c>
      <c r="BY13" s="93" t="s">
        <v>67</v>
      </c>
      <c r="BZ13" s="93" t="s">
        <v>67</v>
      </c>
      <c r="CA13" s="93" t="s">
        <v>67</v>
      </c>
      <c r="CB13" s="93" t="s">
        <v>67</v>
      </c>
      <c r="CC13" s="93" t="s">
        <v>67</v>
      </c>
      <c r="CD13" s="93" t="s">
        <v>67</v>
      </c>
      <c r="CE13" s="93" t="s">
        <v>67</v>
      </c>
      <c r="CF13" s="62" t="s">
        <v>5</v>
      </c>
      <c r="CG13" s="62" t="s">
        <v>5</v>
      </c>
      <c r="CH13" s="62" t="s">
        <v>5</v>
      </c>
      <c r="CI13" s="62" t="s">
        <v>5</v>
      </c>
      <c r="CJ13" s="62" t="s">
        <v>5</v>
      </c>
      <c r="CK13" s="62" t="s">
        <v>5</v>
      </c>
      <c r="CL13" s="62" t="s">
        <v>5</v>
      </c>
      <c r="CM13" s="62" t="s">
        <v>5</v>
      </c>
      <c r="CN13" s="62" t="s">
        <v>5</v>
      </c>
      <c r="CO13" s="62" t="s">
        <v>5</v>
      </c>
      <c r="CP13" s="62" t="s">
        <v>5</v>
      </c>
      <c r="CQ13" s="62" t="s">
        <v>5</v>
      </c>
      <c r="CR13" s="62" t="s">
        <v>5</v>
      </c>
      <c r="CS13" s="62" t="s">
        <v>5</v>
      </c>
      <c r="CT13" s="62" t="s">
        <v>5</v>
      </c>
      <c r="CU13" s="62" t="s">
        <v>5</v>
      </c>
      <c r="CV13" s="62" t="s">
        <v>5</v>
      </c>
      <c r="CW13" s="62" t="s">
        <v>5</v>
      </c>
      <c r="CX13" s="62" t="s">
        <v>5</v>
      </c>
      <c r="CY13" s="62" t="s">
        <v>5</v>
      </c>
      <c r="CZ13" s="62" t="s">
        <v>5</v>
      </c>
      <c r="DA13" s="62" t="s">
        <v>5</v>
      </c>
      <c r="DB13" s="62" t="s">
        <v>5</v>
      </c>
      <c r="DC13" s="62" t="s">
        <v>5</v>
      </c>
      <c r="DD13" s="62" t="s">
        <v>5</v>
      </c>
      <c r="DE13" s="62" t="s">
        <v>5</v>
      </c>
      <c r="DF13" s="62" t="s">
        <v>5</v>
      </c>
      <c r="DG13" s="62" t="s">
        <v>5</v>
      </c>
      <c r="DH13" s="62" t="s">
        <v>5</v>
      </c>
      <c r="DI13" s="62" t="s">
        <v>5</v>
      </c>
      <c r="DJ13" s="62" t="s">
        <v>5</v>
      </c>
    </row>
    <row r="14" spans="1:114" s="62" customFormat="1" x14ac:dyDescent="0.2">
      <c r="A14" s="29" t="s">
        <v>2</v>
      </c>
      <c r="B14" s="56" t="s">
        <v>139</v>
      </c>
      <c r="C14" s="93" t="s">
        <v>67</v>
      </c>
      <c r="D14" s="93" t="s">
        <v>67</v>
      </c>
      <c r="E14" s="93" t="s">
        <v>67</v>
      </c>
      <c r="F14" s="93" t="s">
        <v>67</v>
      </c>
      <c r="G14" s="93" t="s">
        <v>67</v>
      </c>
      <c r="H14" s="93" t="s">
        <v>67</v>
      </c>
      <c r="I14" s="93" t="s">
        <v>67</v>
      </c>
      <c r="J14" s="93" t="s">
        <v>67</v>
      </c>
      <c r="K14" s="93" t="s">
        <v>67</v>
      </c>
      <c r="L14" s="93" t="s">
        <v>67</v>
      </c>
      <c r="M14" s="93" t="s">
        <v>67</v>
      </c>
      <c r="N14" s="93" t="s">
        <v>67</v>
      </c>
      <c r="O14" s="93" t="s">
        <v>67</v>
      </c>
      <c r="P14" s="93" t="s">
        <v>67</v>
      </c>
      <c r="Q14" s="93" t="s">
        <v>67</v>
      </c>
      <c r="R14" s="93" t="s">
        <v>67</v>
      </c>
      <c r="S14" s="93" t="s">
        <v>67</v>
      </c>
      <c r="T14" s="93" t="s">
        <v>67</v>
      </c>
      <c r="U14" s="93" t="s">
        <v>67</v>
      </c>
      <c r="V14" s="93" t="s">
        <v>67</v>
      </c>
      <c r="W14" s="109">
        <v>11.24</v>
      </c>
      <c r="X14" s="109">
        <v>11.24</v>
      </c>
      <c r="Y14" s="109">
        <v>11.24</v>
      </c>
      <c r="Z14" s="109">
        <v>11.24</v>
      </c>
      <c r="AA14" s="109">
        <v>11.24</v>
      </c>
      <c r="AB14" s="109">
        <v>15.6</v>
      </c>
      <c r="AC14" s="109">
        <v>15.6</v>
      </c>
      <c r="AD14" s="109">
        <v>15.6</v>
      </c>
      <c r="AE14" s="109">
        <v>15.6</v>
      </c>
      <c r="AF14" s="109">
        <v>15.6</v>
      </c>
      <c r="AG14" s="109">
        <v>20.71</v>
      </c>
      <c r="AH14" s="109">
        <v>20.71</v>
      </c>
      <c r="AI14" s="109">
        <v>20.71</v>
      </c>
      <c r="AJ14" s="109">
        <v>20.71</v>
      </c>
      <c r="AK14" s="109">
        <v>20.71</v>
      </c>
      <c r="AL14" s="109">
        <v>20.71</v>
      </c>
      <c r="AM14" s="109">
        <v>20.71</v>
      </c>
      <c r="AN14" s="109">
        <v>20.71</v>
      </c>
      <c r="AO14" s="109">
        <v>20.71</v>
      </c>
      <c r="AP14" s="109">
        <v>20.71</v>
      </c>
      <c r="AQ14" s="93" t="s">
        <v>67</v>
      </c>
      <c r="AR14" s="93" t="s">
        <v>67</v>
      </c>
      <c r="AS14" s="93" t="s">
        <v>67</v>
      </c>
      <c r="AT14" s="93" t="s">
        <v>67</v>
      </c>
      <c r="AU14" s="93" t="s">
        <v>67</v>
      </c>
      <c r="AV14" s="93" t="s">
        <v>67</v>
      </c>
      <c r="AW14" s="93" t="s">
        <v>67</v>
      </c>
      <c r="AX14" s="93" t="s">
        <v>67</v>
      </c>
      <c r="AY14" s="93" t="s">
        <v>67</v>
      </c>
      <c r="AZ14" s="93" t="s">
        <v>67</v>
      </c>
      <c r="BA14" s="93" t="s">
        <v>67</v>
      </c>
      <c r="BB14" s="93" t="s">
        <v>67</v>
      </c>
      <c r="BC14" s="93" t="s">
        <v>67</v>
      </c>
      <c r="BD14" s="93" t="s">
        <v>67</v>
      </c>
      <c r="BE14" s="93" t="s">
        <v>67</v>
      </c>
      <c r="BF14" s="93" t="s">
        <v>67</v>
      </c>
      <c r="BG14" s="93" t="s">
        <v>67</v>
      </c>
      <c r="BH14" s="93" t="s">
        <v>67</v>
      </c>
      <c r="BI14" s="93" t="s">
        <v>67</v>
      </c>
      <c r="BJ14" s="93" t="s">
        <v>67</v>
      </c>
      <c r="BK14" s="93" t="s">
        <v>67</v>
      </c>
      <c r="BL14" s="93" t="s">
        <v>67</v>
      </c>
      <c r="BM14" s="93" t="s">
        <v>67</v>
      </c>
      <c r="BN14" s="93" t="s">
        <v>67</v>
      </c>
      <c r="BO14" s="93" t="s">
        <v>67</v>
      </c>
      <c r="BP14" s="93" t="s">
        <v>67</v>
      </c>
      <c r="BQ14" s="93" t="s">
        <v>67</v>
      </c>
      <c r="BR14" s="93" t="s">
        <v>67</v>
      </c>
      <c r="BS14" s="93" t="s">
        <v>67</v>
      </c>
      <c r="BT14" s="93" t="s">
        <v>67</v>
      </c>
      <c r="BU14" s="93" t="s">
        <v>67</v>
      </c>
      <c r="BV14" s="93" t="s">
        <v>67</v>
      </c>
      <c r="BW14" s="93" t="s">
        <v>67</v>
      </c>
      <c r="BX14" s="93" t="s">
        <v>67</v>
      </c>
      <c r="BY14" s="93" t="s">
        <v>67</v>
      </c>
      <c r="BZ14" s="93" t="s">
        <v>67</v>
      </c>
      <c r="CA14" s="93" t="s">
        <v>67</v>
      </c>
      <c r="CB14" s="93" t="s">
        <v>67</v>
      </c>
      <c r="CC14" s="93" t="s">
        <v>67</v>
      </c>
      <c r="CD14" s="93" t="s">
        <v>67</v>
      </c>
      <c r="CE14" s="93" t="s">
        <v>67</v>
      </c>
      <c r="CF14" s="62" t="s">
        <v>5</v>
      </c>
      <c r="CG14" s="62" t="s">
        <v>5</v>
      </c>
      <c r="CH14" s="62" t="s">
        <v>5</v>
      </c>
      <c r="CI14" s="62" t="s">
        <v>5</v>
      </c>
      <c r="CJ14" s="62" t="s">
        <v>5</v>
      </c>
      <c r="CK14" s="62" t="s">
        <v>5</v>
      </c>
      <c r="CL14" s="62" t="s">
        <v>5</v>
      </c>
      <c r="CM14" s="62" t="s">
        <v>5</v>
      </c>
      <c r="CN14" s="62" t="s">
        <v>5</v>
      </c>
      <c r="CO14" s="62" t="s">
        <v>5</v>
      </c>
      <c r="CP14" s="62" t="s">
        <v>5</v>
      </c>
      <c r="CQ14" s="62" t="s">
        <v>5</v>
      </c>
      <c r="CR14" s="62" t="s">
        <v>5</v>
      </c>
      <c r="CS14" s="62" t="s">
        <v>5</v>
      </c>
      <c r="CT14" s="62" t="s">
        <v>5</v>
      </c>
      <c r="CU14" s="62" t="s">
        <v>5</v>
      </c>
      <c r="CV14" s="62" t="s">
        <v>5</v>
      </c>
      <c r="CW14" s="62" t="s">
        <v>5</v>
      </c>
      <c r="CX14" s="62" t="s">
        <v>5</v>
      </c>
      <c r="CY14" s="62" t="s">
        <v>5</v>
      </c>
      <c r="CZ14" s="62" t="s">
        <v>5</v>
      </c>
      <c r="DA14" s="62" t="s">
        <v>5</v>
      </c>
      <c r="DB14" s="62" t="s">
        <v>5</v>
      </c>
      <c r="DC14" s="62" t="s">
        <v>5</v>
      </c>
      <c r="DD14" s="62" t="s">
        <v>5</v>
      </c>
      <c r="DE14" s="62" t="s">
        <v>5</v>
      </c>
      <c r="DF14" s="62" t="s">
        <v>5</v>
      </c>
      <c r="DG14" s="62" t="s">
        <v>5</v>
      </c>
      <c r="DH14" s="62" t="s">
        <v>5</v>
      </c>
      <c r="DI14" s="62" t="s">
        <v>5</v>
      </c>
      <c r="DJ14" s="62" t="s">
        <v>5</v>
      </c>
    </row>
    <row r="15" spans="1:114" s="62" customFormat="1" x14ac:dyDescent="0.2">
      <c r="A15" s="63" t="s">
        <v>2</v>
      </c>
      <c r="B15" s="74" t="s">
        <v>141</v>
      </c>
      <c r="C15" s="93" t="s">
        <v>67</v>
      </c>
      <c r="D15" s="93" t="s">
        <v>67</v>
      </c>
      <c r="E15" s="93" t="s">
        <v>67</v>
      </c>
      <c r="F15" s="93" t="s">
        <v>67</v>
      </c>
      <c r="G15" s="93" t="s">
        <v>67</v>
      </c>
      <c r="H15" s="93" t="s">
        <v>67</v>
      </c>
      <c r="I15" s="93" t="s">
        <v>67</v>
      </c>
      <c r="J15" s="93" t="s">
        <v>67</v>
      </c>
      <c r="K15" s="93" t="s">
        <v>67</v>
      </c>
      <c r="L15" s="93" t="s">
        <v>67</v>
      </c>
      <c r="M15" s="93" t="s">
        <v>67</v>
      </c>
      <c r="N15" s="93" t="s">
        <v>67</v>
      </c>
      <c r="O15" s="93" t="s">
        <v>67</v>
      </c>
      <c r="P15" s="93" t="s">
        <v>67</v>
      </c>
      <c r="Q15" s="93" t="s">
        <v>67</v>
      </c>
      <c r="R15" s="93" t="s">
        <v>67</v>
      </c>
      <c r="S15" s="93" t="s">
        <v>67</v>
      </c>
      <c r="T15" s="93" t="s">
        <v>67</v>
      </c>
      <c r="U15" s="93" t="s">
        <v>67</v>
      </c>
      <c r="V15" s="93" t="s">
        <v>67</v>
      </c>
      <c r="W15" s="75">
        <f>W14+W16</f>
        <v>14.940000000000001</v>
      </c>
      <c r="X15" s="75">
        <f t="shared" ref="X15:AP15" si="5">X14+X16</f>
        <v>14.940000000000001</v>
      </c>
      <c r="Y15" s="75">
        <f t="shared" si="5"/>
        <v>14.940000000000001</v>
      </c>
      <c r="Z15" s="75">
        <f t="shared" si="5"/>
        <v>14.940000000000001</v>
      </c>
      <c r="AA15" s="75">
        <f t="shared" si="5"/>
        <v>14.940000000000001</v>
      </c>
      <c r="AB15" s="75">
        <f t="shared" si="5"/>
        <v>19.3</v>
      </c>
      <c r="AC15" s="75">
        <f t="shared" si="5"/>
        <v>19.3</v>
      </c>
      <c r="AD15" s="75">
        <f t="shared" si="5"/>
        <v>19.3</v>
      </c>
      <c r="AE15" s="75">
        <f t="shared" si="5"/>
        <v>19.3</v>
      </c>
      <c r="AF15" s="75">
        <f t="shared" si="5"/>
        <v>19.3</v>
      </c>
      <c r="AG15" s="75">
        <f t="shared" si="5"/>
        <v>24.41</v>
      </c>
      <c r="AH15" s="75">
        <f t="shared" si="5"/>
        <v>24.41</v>
      </c>
      <c r="AI15" s="75">
        <f t="shared" si="5"/>
        <v>24.41</v>
      </c>
      <c r="AJ15" s="75">
        <f t="shared" si="5"/>
        <v>24.41</v>
      </c>
      <c r="AK15" s="75">
        <f t="shared" si="5"/>
        <v>24.41</v>
      </c>
      <c r="AL15" s="75">
        <f t="shared" si="5"/>
        <v>24.41</v>
      </c>
      <c r="AM15" s="75">
        <f t="shared" si="5"/>
        <v>24.41</v>
      </c>
      <c r="AN15" s="75">
        <f t="shared" si="5"/>
        <v>24.41</v>
      </c>
      <c r="AO15" s="75">
        <f t="shared" si="5"/>
        <v>24.41</v>
      </c>
      <c r="AP15" s="75">
        <f t="shared" si="5"/>
        <v>24.41</v>
      </c>
      <c r="AQ15" s="93" t="s">
        <v>67</v>
      </c>
      <c r="AR15" s="93" t="s">
        <v>67</v>
      </c>
      <c r="AS15" s="93" t="s">
        <v>67</v>
      </c>
      <c r="AT15" s="93" t="s">
        <v>67</v>
      </c>
      <c r="AU15" s="93" t="s">
        <v>67</v>
      </c>
      <c r="AV15" s="93" t="s">
        <v>67</v>
      </c>
      <c r="AW15" s="93" t="s">
        <v>67</v>
      </c>
      <c r="AX15" s="93" t="s">
        <v>67</v>
      </c>
      <c r="AY15" s="93" t="s">
        <v>67</v>
      </c>
      <c r="AZ15" s="93" t="s">
        <v>67</v>
      </c>
      <c r="BA15" s="93" t="s">
        <v>67</v>
      </c>
      <c r="BB15" s="93" t="s">
        <v>67</v>
      </c>
      <c r="BC15" s="93" t="s">
        <v>67</v>
      </c>
      <c r="BD15" s="93" t="s">
        <v>67</v>
      </c>
      <c r="BE15" s="93" t="s">
        <v>67</v>
      </c>
      <c r="BF15" s="93" t="s">
        <v>67</v>
      </c>
      <c r="BG15" s="93" t="s">
        <v>67</v>
      </c>
      <c r="BH15" s="93" t="s">
        <v>67</v>
      </c>
      <c r="BI15" s="93" t="s">
        <v>67</v>
      </c>
      <c r="BJ15" s="93" t="s">
        <v>67</v>
      </c>
      <c r="BK15" s="93" t="s">
        <v>67</v>
      </c>
      <c r="BL15" s="93" t="s">
        <v>67</v>
      </c>
      <c r="BM15" s="93" t="s">
        <v>67</v>
      </c>
      <c r="BN15" s="93" t="s">
        <v>67</v>
      </c>
      <c r="BO15" s="93" t="s">
        <v>67</v>
      </c>
      <c r="BP15" s="93" t="s">
        <v>67</v>
      </c>
      <c r="BQ15" s="93" t="s">
        <v>67</v>
      </c>
      <c r="BR15" s="93" t="s">
        <v>67</v>
      </c>
      <c r="BS15" s="93" t="s">
        <v>67</v>
      </c>
      <c r="BT15" s="93" t="s">
        <v>67</v>
      </c>
      <c r="BU15" s="93" t="s">
        <v>67</v>
      </c>
      <c r="BV15" s="93" t="s">
        <v>67</v>
      </c>
      <c r="BW15" s="93" t="s">
        <v>67</v>
      </c>
      <c r="BX15" s="93" t="s">
        <v>67</v>
      </c>
      <c r="BY15" s="93" t="s">
        <v>67</v>
      </c>
      <c r="BZ15" s="93" t="s">
        <v>67</v>
      </c>
      <c r="CA15" s="93" t="s">
        <v>67</v>
      </c>
      <c r="CB15" s="93" t="s">
        <v>67</v>
      </c>
      <c r="CC15" s="93" t="s">
        <v>67</v>
      </c>
      <c r="CD15" s="93" t="s">
        <v>67</v>
      </c>
      <c r="CE15" s="93" t="s">
        <v>67</v>
      </c>
      <c r="CF15" s="62" t="s">
        <v>5</v>
      </c>
      <c r="CG15" s="62" t="s">
        <v>5</v>
      </c>
      <c r="CH15" s="62" t="s">
        <v>5</v>
      </c>
      <c r="CI15" s="62" t="s">
        <v>5</v>
      </c>
      <c r="CJ15" s="62" t="s">
        <v>5</v>
      </c>
      <c r="CK15" s="62" t="s">
        <v>5</v>
      </c>
      <c r="CL15" s="62" t="s">
        <v>5</v>
      </c>
      <c r="CM15" s="62" t="s">
        <v>5</v>
      </c>
      <c r="CN15" s="62" t="s">
        <v>5</v>
      </c>
      <c r="CO15" s="62" t="s">
        <v>5</v>
      </c>
      <c r="CP15" s="62" t="s">
        <v>5</v>
      </c>
      <c r="CQ15" s="62" t="s">
        <v>5</v>
      </c>
      <c r="CR15" s="62" t="s">
        <v>5</v>
      </c>
      <c r="CS15" s="62" t="s">
        <v>5</v>
      </c>
      <c r="CT15" s="62" t="s">
        <v>5</v>
      </c>
      <c r="CU15" s="62" t="s">
        <v>5</v>
      </c>
      <c r="CV15" s="62" t="s">
        <v>5</v>
      </c>
      <c r="CW15" s="62" t="s">
        <v>5</v>
      </c>
      <c r="CX15" s="62" t="s">
        <v>5</v>
      </c>
      <c r="CY15" s="62" t="s">
        <v>5</v>
      </c>
      <c r="CZ15" s="62" t="s">
        <v>5</v>
      </c>
      <c r="DA15" s="62" t="s">
        <v>5</v>
      </c>
      <c r="DB15" s="62" t="s">
        <v>5</v>
      </c>
      <c r="DC15" s="62" t="s">
        <v>5</v>
      </c>
      <c r="DD15" s="62" t="s">
        <v>5</v>
      </c>
      <c r="DE15" s="62" t="s">
        <v>5</v>
      </c>
      <c r="DF15" s="62" t="s">
        <v>5</v>
      </c>
      <c r="DG15" s="62" t="s">
        <v>5</v>
      </c>
      <c r="DH15" s="62" t="s">
        <v>5</v>
      </c>
      <c r="DI15" s="62" t="s">
        <v>5</v>
      </c>
      <c r="DJ15" s="62" t="s">
        <v>5</v>
      </c>
    </row>
    <row r="16" spans="1:114" x14ac:dyDescent="0.2">
      <c r="A16" s="29" t="s">
        <v>2</v>
      </c>
      <c r="B16" s="56" t="s">
        <v>137</v>
      </c>
      <c r="C16" s="72">
        <v>3.7</v>
      </c>
      <c r="D16" s="72">
        <v>3.7</v>
      </c>
      <c r="E16" s="72">
        <v>3.7</v>
      </c>
      <c r="F16" s="72">
        <v>3.7</v>
      </c>
      <c r="G16" s="72">
        <v>3.7</v>
      </c>
      <c r="H16" s="72">
        <v>3.7</v>
      </c>
      <c r="I16" s="72">
        <v>3.7</v>
      </c>
      <c r="J16" s="72">
        <v>3.7</v>
      </c>
      <c r="K16" s="72">
        <v>3.7</v>
      </c>
      <c r="L16" s="72">
        <v>3.7</v>
      </c>
      <c r="M16" s="72">
        <v>3.7</v>
      </c>
      <c r="N16" s="72">
        <v>3.7</v>
      </c>
      <c r="O16" s="72">
        <v>3.7</v>
      </c>
      <c r="P16" s="72">
        <v>3.7</v>
      </c>
      <c r="Q16" s="72">
        <v>3.7</v>
      </c>
      <c r="R16" s="72">
        <v>3.7</v>
      </c>
      <c r="S16" s="72">
        <v>3.7</v>
      </c>
      <c r="T16" s="72">
        <v>3.7</v>
      </c>
      <c r="U16" s="72">
        <v>3.7</v>
      </c>
      <c r="V16" s="72">
        <v>3.7</v>
      </c>
      <c r="W16" s="72">
        <v>3.7</v>
      </c>
      <c r="X16" s="72">
        <v>3.7</v>
      </c>
      <c r="Y16" s="72">
        <v>3.7</v>
      </c>
      <c r="Z16" s="72">
        <v>3.7</v>
      </c>
      <c r="AA16" s="72">
        <v>3.7</v>
      </c>
      <c r="AB16" s="72">
        <v>3.7</v>
      </c>
      <c r="AC16" s="72">
        <v>3.7</v>
      </c>
      <c r="AD16" s="72">
        <v>3.7</v>
      </c>
      <c r="AE16" s="72">
        <v>3.7</v>
      </c>
      <c r="AF16" s="72">
        <v>3.7</v>
      </c>
      <c r="AG16" s="72">
        <v>3.7</v>
      </c>
      <c r="AH16" s="72">
        <v>3.7</v>
      </c>
      <c r="AI16" s="72">
        <v>3.7</v>
      </c>
      <c r="AJ16" s="72">
        <v>3.7</v>
      </c>
      <c r="AK16" s="72">
        <v>3.7</v>
      </c>
      <c r="AL16" s="72">
        <v>3.7</v>
      </c>
      <c r="AM16" s="72">
        <v>3.7</v>
      </c>
      <c r="AN16" s="72">
        <v>3.7</v>
      </c>
      <c r="AO16" s="72">
        <v>3.7</v>
      </c>
      <c r="AP16" s="72">
        <v>3.7</v>
      </c>
      <c r="AQ16" s="72">
        <v>3.7</v>
      </c>
      <c r="AR16" s="72">
        <v>3.7</v>
      </c>
      <c r="AS16" s="72">
        <v>3.7</v>
      </c>
      <c r="AT16" s="72">
        <v>3.7</v>
      </c>
      <c r="AU16" s="72">
        <v>3.7</v>
      </c>
      <c r="AV16" s="72">
        <v>3.7</v>
      </c>
      <c r="AW16" s="72">
        <v>3.7</v>
      </c>
      <c r="AX16" s="72">
        <v>3.7</v>
      </c>
      <c r="AY16" s="72">
        <v>3.7</v>
      </c>
      <c r="AZ16" s="72">
        <v>3.7</v>
      </c>
      <c r="BA16" s="72">
        <v>3.7</v>
      </c>
      <c r="BB16" s="72">
        <v>3.7</v>
      </c>
      <c r="BC16" s="72">
        <v>3.7</v>
      </c>
      <c r="BD16" s="72">
        <v>3.7</v>
      </c>
      <c r="BE16" s="72">
        <v>3.7</v>
      </c>
      <c r="BF16" s="72">
        <v>3.7</v>
      </c>
      <c r="BG16" s="72">
        <v>3.7</v>
      </c>
      <c r="BH16" s="72">
        <v>3.7</v>
      </c>
      <c r="BI16" s="72">
        <v>3.7</v>
      </c>
      <c r="BJ16" s="72">
        <v>3.7</v>
      </c>
      <c r="BK16" s="72">
        <v>10.7</v>
      </c>
      <c r="BL16" s="72">
        <v>10.7</v>
      </c>
      <c r="BM16" s="72">
        <v>10.7</v>
      </c>
      <c r="BN16" s="72">
        <v>10.7</v>
      </c>
      <c r="BO16" s="72">
        <v>10.7</v>
      </c>
      <c r="BP16" s="72">
        <v>10.7</v>
      </c>
      <c r="BQ16" s="72">
        <v>10.7</v>
      </c>
      <c r="BR16" s="72">
        <v>10.7</v>
      </c>
      <c r="BS16" s="72">
        <v>10.7</v>
      </c>
      <c r="BT16" s="72">
        <v>10.7</v>
      </c>
      <c r="BU16" s="72">
        <v>10.7</v>
      </c>
      <c r="BV16" s="72">
        <v>10.7</v>
      </c>
      <c r="BW16" s="72">
        <v>10.7</v>
      </c>
      <c r="BX16" s="72">
        <v>10.7</v>
      </c>
      <c r="BY16" s="72">
        <v>10.7</v>
      </c>
      <c r="BZ16" s="72">
        <v>10.7</v>
      </c>
      <c r="CA16" s="72">
        <v>10.7</v>
      </c>
      <c r="CB16" s="72">
        <v>10.7</v>
      </c>
      <c r="CC16" s="72">
        <v>10.7</v>
      </c>
      <c r="CD16" s="72">
        <v>10.7</v>
      </c>
      <c r="CE16" s="72">
        <v>10.7</v>
      </c>
      <c r="CF16" s="30" t="s">
        <v>5</v>
      </c>
      <c r="CG16" s="30" t="s">
        <v>5</v>
      </c>
      <c r="CH16" s="30" t="s">
        <v>5</v>
      </c>
      <c r="CI16" s="30" t="s">
        <v>5</v>
      </c>
      <c r="CJ16" s="30" t="s">
        <v>5</v>
      </c>
      <c r="CK16" s="30" t="s">
        <v>5</v>
      </c>
      <c r="CL16" s="30" t="s">
        <v>5</v>
      </c>
      <c r="CM16" s="30" t="s">
        <v>5</v>
      </c>
      <c r="CN16" s="30" t="s">
        <v>5</v>
      </c>
      <c r="CO16" s="30" t="s">
        <v>5</v>
      </c>
      <c r="CP16" s="30" t="s">
        <v>5</v>
      </c>
      <c r="CQ16" s="30" t="s">
        <v>5</v>
      </c>
      <c r="CR16" s="30" t="s">
        <v>5</v>
      </c>
      <c r="CS16" s="30" t="s">
        <v>5</v>
      </c>
      <c r="CT16" s="30" t="s">
        <v>5</v>
      </c>
      <c r="CU16" s="30" t="s">
        <v>5</v>
      </c>
      <c r="CV16" s="30" t="s">
        <v>5</v>
      </c>
      <c r="CW16" s="30" t="s">
        <v>5</v>
      </c>
      <c r="CX16" s="30" t="s">
        <v>5</v>
      </c>
      <c r="CY16" s="30" t="s">
        <v>5</v>
      </c>
      <c r="CZ16" s="30" t="s">
        <v>5</v>
      </c>
      <c r="DA16" s="30" t="s">
        <v>5</v>
      </c>
      <c r="DB16" s="30" t="s">
        <v>5</v>
      </c>
      <c r="DC16" s="30" t="s">
        <v>5</v>
      </c>
      <c r="DD16" s="30" t="s">
        <v>5</v>
      </c>
      <c r="DE16" s="30" t="s">
        <v>5</v>
      </c>
      <c r="DF16" s="30" t="s">
        <v>5</v>
      </c>
      <c r="DG16" s="30" t="s">
        <v>5</v>
      </c>
      <c r="DH16" s="30" t="s">
        <v>5</v>
      </c>
      <c r="DI16" s="30" t="s">
        <v>5</v>
      </c>
      <c r="DJ16" s="30" t="s">
        <v>5</v>
      </c>
    </row>
    <row r="17" spans="1:256" x14ac:dyDescent="0.2">
      <c r="A17" s="29" t="s">
        <v>2</v>
      </c>
      <c r="B17" s="56" t="s">
        <v>148</v>
      </c>
      <c r="C17" s="106">
        <v>2.2200000000000002</v>
      </c>
      <c r="D17" s="106">
        <v>2.2200000000000002</v>
      </c>
      <c r="E17" s="106">
        <v>2.2200000000000002</v>
      </c>
      <c r="F17" s="106">
        <v>2.2200000000000002</v>
      </c>
      <c r="G17" s="106">
        <v>2.2200000000000002</v>
      </c>
      <c r="H17" s="106">
        <v>2.2200000000000002</v>
      </c>
      <c r="I17" s="106">
        <v>2.2200000000000002</v>
      </c>
      <c r="J17" s="106">
        <v>2.2200000000000002</v>
      </c>
      <c r="K17" s="106">
        <v>2.2200000000000002</v>
      </c>
      <c r="L17" s="106">
        <v>2.2200000000000002</v>
      </c>
      <c r="M17" s="106">
        <v>2.2200000000000002</v>
      </c>
      <c r="N17" s="106">
        <v>2.2200000000000002</v>
      </c>
      <c r="O17" s="106">
        <v>2.2200000000000002</v>
      </c>
      <c r="P17" s="106">
        <v>2.2200000000000002</v>
      </c>
      <c r="Q17" s="106">
        <v>2.2200000000000002</v>
      </c>
      <c r="R17" s="106">
        <v>2.2200000000000002</v>
      </c>
      <c r="S17" s="106">
        <v>2.2200000000000002</v>
      </c>
      <c r="T17" s="106">
        <v>2.2200000000000002</v>
      </c>
      <c r="U17" s="106">
        <v>2.2200000000000002</v>
      </c>
      <c r="V17" s="106">
        <v>2.2200000000000002</v>
      </c>
      <c r="W17" s="107">
        <v>15.45</v>
      </c>
      <c r="X17" s="107">
        <v>15.45</v>
      </c>
      <c r="Y17" s="107">
        <v>15.45</v>
      </c>
      <c r="Z17" s="107">
        <v>15.45</v>
      </c>
      <c r="AA17" s="107">
        <v>15.45</v>
      </c>
      <c r="AB17" s="107">
        <v>15.45</v>
      </c>
      <c r="AC17" s="107">
        <v>15.45</v>
      </c>
      <c r="AD17" s="107">
        <v>15.45</v>
      </c>
      <c r="AE17" s="107">
        <v>15.45</v>
      </c>
      <c r="AF17" s="107">
        <v>15.45</v>
      </c>
      <c r="AG17" s="107">
        <v>23.78</v>
      </c>
      <c r="AH17" s="107">
        <v>23.78</v>
      </c>
      <c r="AI17" s="107">
        <v>23.78</v>
      </c>
      <c r="AJ17" s="107">
        <v>23.78</v>
      </c>
      <c r="AK17" s="107">
        <v>23.78</v>
      </c>
      <c r="AL17" s="107">
        <v>23.78</v>
      </c>
      <c r="AM17" s="107">
        <v>23.78</v>
      </c>
      <c r="AN17" s="107">
        <v>23.78</v>
      </c>
      <c r="AO17" s="107">
        <v>23.78</v>
      </c>
      <c r="AP17" s="107">
        <v>23.78</v>
      </c>
      <c r="AQ17" s="106">
        <v>34.71</v>
      </c>
      <c r="AR17" s="106">
        <v>34.71</v>
      </c>
      <c r="AS17" s="106">
        <v>34.71</v>
      </c>
      <c r="AT17" s="106">
        <v>34.71</v>
      </c>
      <c r="AU17" s="106">
        <v>34.71</v>
      </c>
      <c r="AV17" s="106">
        <v>34.71</v>
      </c>
      <c r="AW17" s="106">
        <v>34.71</v>
      </c>
      <c r="AX17" s="106">
        <v>34.71</v>
      </c>
      <c r="AY17" s="106">
        <v>34.71</v>
      </c>
      <c r="AZ17" s="106">
        <v>34.71</v>
      </c>
      <c r="BA17" s="106">
        <v>51.49</v>
      </c>
      <c r="BB17" s="106">
        <v>51.49</v>
      </c>
      <c r="BC17" s="106">
        <v>51.49</v>
      </c>
      <c r="BD17" s="106">
        <v>51.49</v>
      </c>
      <c r="BE17" s="106">
        <v>51.49</v>
      </c>
      <c r="BF17" s="106">
        <v>51.49</v>
      </c>
      <c r="BG17" s="106">
        <v>51.49</v>
      </c>
      <c r="BH17" s="106">
        <v>51.49</v>
      </c>
      <c r="BI17" s="106">
        <v>51.49</v>
      </c>
      <c r="BJ17" s="106">
        <v>51.49</v>
      </c>
      <c r="BK17" s="106">
        <v>61.27</v>
      </c>
      <c r="BL17" s="106">
        <v>61.27</v>
      </c>
      <c r="BM17" s="106">
        <v>61.27</v>
      </c>
      <c r="BN17" s="106">
        <v>61.27</v>
      </c>
      <c r="BO17" s="106">
        <v>61.27</v>
      </c>
      <c r="BP17" s="106">
        <v>61.27</v>
      </c>
      <c r="BQ17" s="106">
        <v>61.27</v>
      </c>
      <c r="BR17" s="106">
        <v>61.27</v>
      </c>
      <c r="BS17" s="106">
        <v>61.27</v>
      </c>
      <c r="BT17" s="106">
        <v>61.27</v>
      </c>
      <c r="BU17" s="106">
        <v>61.27</v>
      </c>
      <c r="BV17" s="106">
        <v>61.27</v>
      </c>
      <c r="BW17" s="106">
        <v>61.27</v>
      </c>
      <c r="BX17" s="106">
        <v>61.27</v>
      </c>
      <c r="BY17" s="106">
        <v>61.27</v>
      </c>
      <c r="BZ17" s="106">
        <v>61.27</v>
      </c>
      <c r="CA17" s="106">
        <v>61.27</v>
      </c>
      <c r="CB17" s="106">
        <v>61.27</v>
      </c>
      <c r="CC17" s="106">
        <v>61.27</v>
      </c>
      <c r="CD17" s="106">
        <v>61.27</v>
      </c>
      <c r="CE17" s="106">
        <v>61.27</v>
      </c>
      <c r="CF17" s="30" t="s">
        <v>5</v>
      </c>
      <c r="CG17" s="30" t="s">
        <v>5</v>
      </c>
      <c r="CH17" s="30" t="s">
        <v>5</v>
      </c>
      <c r="CI17" s="30" t="s">
        <v>5</v>
      </c>
      <c r="CJ17" s="30" t="s">
        <v>5</v>
      </c>
      <c r="CK17" s="30" t="s">
        <v>5</v>
      </c>
      <c r="CL17" s="30" t="s">
        <v>5</v>
      </c>
      <c r="CM17" s="30" t="s">
        <v>5</v>
      </c>
      <c r="CN17" s="30" t="s">
        <v>5</v>
      </c>
      <c r="CO17" s="30" t="s">
        <v>5</v>
      </c>
      <c r="CP17" s="30" t="s">
        <v>5</v>
      </c>
      <c r="CQ17" s="30" t="s">
        <v>5</v>
      </c>
      <c r="CR17" s="30" t="s">
        <v>5</v>
      </c>
      <c r="CS17" s="30" t="s">
        <v>5</v>
      </c>
      <c r="CT17" s="30" t="s">
        <v>5</v>
      </c>
      <c r="CU17" s="30" t="s">
        <v>5</v>
      </c>
      <c r="CV17" s="30" t="s">
        <v>5</v>
      </c>
      <c r="CW17" s="30" t="s">
        <v>5</v>
      </c>
      <c r="CX17" s="30" t="s">
        <v>5</v>
      </c>
      <c r="CY17" s="30" t="s">
        <v>5</v>
      </c>
      <c r="CZ17" s="30" t="s">
        <v>5</v>
      </c>
      <c r="DA17" s="30" t="s">
        <v>5</v>
      </c>
      <c r="DB17" s="30" t="s">
        <v>5</v>
      </c>
      <c r="DC17" s="30" t="s">
        <v>5</v>
      </c>
      <c r="DD17" s="30" t="s">
        <v>5</v>
      </c>
      <c r="DE17" s="30" t="s">
        <v>5</v>
      </c>
      <c r="DF17" s="30" t="s">
        <v>5</v>
      </c>
      <c r="DG17" s="30" t="s">
        <v>5</v>
      </c>
      <c r="DH17" s="30" t="s">
        <v>5</v>
      </c>
      <c r="DI17" s="30" t="s">
        <v>5</v>
      </c>
      <c r="DJ17" s="30" t="s">
        <v>5</v>
      </c>
    </row>
    <row r="18" spans="1:256" x14ac:dyDescent="0.2">
      <c r="A18" s="31" t="s">
        <v>3</v>
      </c>
      <c r="B18" s="31" t="s">
        <v>112</v>
      </c>
      <c r="C18" s="126">
        <v>49.4</v>
      </c>
      <c r="D18" s="126">
        <v>49.4</v>
      </c>
      <c r="E18" s="126">
        <v>49.4</v>
      </c>
      <c r="F18" s="126">
        <v>49.4</v>
      </c>
      <c r="G18" s="126">
        <v>49.4</v>
      </c>
      <c r="H18" s="126">
        <v>49.4</v>
      </c>
      <c r="I18" s="126">
        <v>49.4</v>
      </c>
      <c r="J18" s="126">
        <v>49.4</v>
      </c>
      <c r="K18" s="126">
        <v>49.4</v>
      </c>
      <c r="L18" s="126">
        <v>49.4</v>
      </c>
      <c r="M18" s="126">
        <v>49.4</v>
      </c>
      <c r="N18" s="126">
        <v>49.4</v>
      </c>
      <c r="O18" s="126">
        <v>49.4</v>
      </c>
      <c r="P18" s="126">
        <v>49.4</v>
      </c>
      <c r="Q18" s="126">
        <v>49.4</v>
      </c>
      <c r="R18" s="126">
        <v>59.32</v>
      </c>
      <c r="S18" s="126">
        <v>59.32</v>
      </c>
      <c r="T18" s="126">
        <v>59.32</v>
      </c>
      <c r="U18" s="126">
        <v>59.32</v>
      </c>
      <c r="V18" s="126">
        <v>59.32</v>
      </c>
      <c r="W18" s="126">
        <v>144.61000000000001</v>
      </c>
      <c r="X18" s="126">
        <v>147.66999999999999</v>
      </c>
      <c r="Y18" s="126">
        <v>150.88999999999999</v>
      </c>
      <c r="Z18" s="126">
        <v>154.26</v>
      </c>
      <c r="AA18" s="126">
        <v>157.58000000000001</v>
      </c>
      <c r="AB18" s="126">
        <v>160.79</v>
      </c>
      <c r="AC18" s="126">
        <v>163.84</v>
      </c>
      <c r="AD18" s="126">
        <v>166.67</v>
      </c>
      <c r="AE18" s="126">
        <v>169.3</v>
      </c>
      <c r="AF18" s="126">
        <v>171.72</v>
      </c>
      <c r="AG18" s="126">
        <v>173.92</v>
      </c>
      <c r="AH18" s="126">
        <v>175.96</v>
      </c>
      <c r="AI18" s="126">
        <v>177.82</v>
      </c>
      <c r="AJ18" s="126">
        <v>179.58</v>
      </c>
      <c r="AK18" s="126">
        <v>181.26</v>
      </c>
      <c r="AL18" s="126">
        <v>182.91</v>
      </c>
      <c r="AM18" s="126">
        <v>184.58</v>
      </c>
      <c r="AN18" s="126">
        <v>186.32</v>
      </c>
      <c r="AO18" s="126">
        <v>188.16</v>
      </c>
      <c r="AP18" s="126">
        <v>190.14</v>
      </c>
      <c r="AQ18" s="126">
        <v>192.28</v>
      </c>
      <c r="AR18" s="126">
        <v>194.6</v>
      </c>
      <c r="AS18" s="126">
        <v>197.11</v>
      </c>
      <c r="AT18" s="126">
        <v>199.79</v>
      </c>
      <c r="AU18" s="126">
        <v>202.64</v>
      </c>
      <c r="AV18" s="126">
        <v>205.65</v>
      </c>
      <c r="AW18" s="126">
        <v>208.8</v>
      </c>
      <c r="AX18" s="126">
        <v>212.07</v>
      </c>
      <c r="AY18" s="126">
        <v>215.44</v>
      </c>
      <c r="AZ18" s="126">
        <v>218.88</v>
      </c>
      <c r="BA18" s="126">
        <v>222.37</v>
      </c>
      <c r="BB18" s="126">
        <v>225.9</v>
      </c>
      <c r="BC18" s="126">
        <v>229.44</v>
      </c>
      <c r="BD18" s="126">
        <v>232.96</v>
      </c>
      <c r="BE18" s="126">
        <v>236.46</v>
      </c>
      <c r="BF18" s="126">
        <v>239.92</v>
      </c>
      <c r="BG18" s="126">
        <v>243.34</v>
      </c>
      <c r="BH18" s="126">
        <v>246.69</v>
      </c>
      <c r="BI18" s="126">
        <v>249.98</v>
      </c>
      <c r="BJ18" s="126">
        <v>253.19</v>
      </c>
      <c r="BK18" s="126">
        <v>256.32</v>
      </c>
      <c r="BL18" s="126">
        <v>259.39</v>
      </c>
      <c r="BM18" s="126">
        <v>262.37</v>
      </c>
      <c r="BN18" s="126">
        <v>265.29000000000002</v>
      </c>
      <c r="BO18" s="126">
        <v>268.13</v>
      </c>
      <c r="BP18" s="126">
        <v>264.11</v>
      </c>
      <c r="BQ18" s="126">
        <v>266.79000000000002</v>
      </c>
      <c r="BR18" s="126">
        <v>269.39999999999998</v>
      </c>
      <c r="BS18" s="126">
        <v>271.91000000000003</v>
      </c>
      <c r="BT18" s="126">
        <v>274.3</v>
      </c>
      <c r="BU18" s="126">
        <v>276.55</v>
      </c>
      <c r="BV18" s="126">
        <v>278.63</v>
      </c>
      <c r="BW18" s="126">
        <v>280.51</v>
      </c>
      <c r="BX18" s="126">
        <v>282.14</v>
      </c>
      <c r="BY18" s="126">
        <v>283.52</v>
      </c>
      <c r="BZ18" s="126">
        <v>284.63</v>
      </c>
      <c r="CA18" s="126">
        <v>285.61</v>
      </c>
      <c r="CB18" s="126">
        <v>286.48</v>
      </c>
      <c r="CC18" s="126">
        <v>287.25</v>
      </c>
      <c r="CD18" s="126">
        <v>287.91000000000003</v>
      </c>
      <c r="CE18" s="126">
        <v>288.47000000000003</v>
      </c>
      <c r="CF18" s="30" t="s">
        <v>5</v>
      </c>
      <c r="CG18" s="30" t="s">
        <v>5</v>
      </c>
      <c r="CH18" s="30" t="s">
        <v>5</v>
      </c>
      <c r="CI18" s="30" t="s">
        <v>5</v>
      </c>
      <c r="CJ18" s="30" t="s">
        <v>5</v>
      </c>
      <c r="CK18" s="30" t="s">
        <v>5</v>
      </c>
      <c r="CL18" s="30" t="s">
        <v>5</v>
      </c>
      <c r="CM18" s="30" t="s">
        <v>5</v>
      </c>
      <c r="CN18" s="30" t="s">
        <v>5</v>
      </c>
      <c r="CO18" s="30" t="s">
        <v>5</v>
      </c>
      <c r="CP18" s="30" t="s">
        <v>5</v>
      </c>
      <c r="CQ18" s="30" t="s">
        <v>5</v>
      </c>
      <c r="CR18" s="30" t="s">
        <v>5</v>
      </c>
      <c r="CS18" s="30" t="s">
        <v>5</v>
      </c>
      <c r="CT18" s="30" t="s">
        <v>5</v>
      </c>
      <c r="CU18" s="30" t="s">
        <v>5</v>
      </c>
      <c r="CV18" s="30" t="s">
        <v>5</v>
      </c>
      <c r="CW18" s="30" t="s">
        <v>5</v>
      </c>
      <c r="CX18" s="30" t="s">
        <v>5</v>
      </c>
      <c r="CY18" s="30" t="s">
        <v>5</v>
      </c>
      <c r="CZ18" s="30" t="s">
        <v>5</v>
      </c>
      <c r="DA18" s="30" t="s">
        <v>5</v>
      </c>
      <c r="DB18" s="30" t="s">
        <v>5</v>
      </c>
      <c r="DC18" s="30" t="s">
        <v>5</v>
      </c>
      <c r="DD18" s="30" t="s">
        <v>5</v>
      </c>
      <c r="DE18" s="30" t="s">
        <v>5</v>
      </c>
      <c r="DF18" s="30" t="s">
        <v>5</v>
      </c>
      <c r="DG18" s="30" t="s">
        <v>5</v>
      </c>
      <c r="DH18" s="30" t="s">
        <v>5</v>
      </c>
      <c r="DI18" s="30" t="s">
        <v>5</v>
      </c>
      <c r="DJ18" s="30" t="s">
        <v>5</v>
      </c>
    </row>
    <row r="19" spans="1:256" x14ac:dyDescent="0.2">
      <c r="A19" s="31" t="s">
        <v>3</v>
      </c>
      <c r="B19" s="31" t="s">
        <v>113</v>
      </c>
      <c r="C19" s="128">
        <v>36.369999999999997</v>
      </c>
      <c r="D19" s="128">
        <v>36.369999999999997</v>
      </c>
      <c r="E19" s="128">
        <v>36.369999999999997</v>
      </c>
      <c r="F19" s="128">
        <v>36.369999999999997</v>
      </c>
      <c r="G19" s="128">
        <v>36.369999999999997</v>
      </c>
      <c r="H19" s="128">
        <v>36.369999999999997</v>
      </c>
      <c r="I19" s="128">
        <v>36.369999999999997</v>
      </c>
      <c r="J19" s="128">
        <v>36.369999999999997</v>
      </c>
      <c r="K19" s="128">
        <v>36.369999999999997</v>
      </c>
      <c r="L19" s="128">
        <v>36.369999999999997</v>
      </c>
      <c r="M19" s="128">
        <v>36.369999999999997</v>
      </c>
      <c r="N19" s="128">
        <v>36.369999999999997</v>
      </c>
      <c r="O19" s="128">
        <v>36.369999999999997</v>
      </c>
      <c r="P19" s="128">
        <v>36.369999999999997</v>
      </c>
      <c r="Q19" s="128">
        <v>36.369999999999997</v>
      </c>
      <c r="R19" s="128">
        <v>44.59</v>
      </c>
      <c r="S19" s="128">
        <v>44.59</v>
      </c>
      <c r="T19" s="128">
        <v>44.59</v>
      </c>
      <c r="U19" s="128">
        <v>44.59</v>
      </c>
      <c r="V19" s="128">
        <v>44.59</v>
      </c>
      <c r="W19" s="126">
        <v>108.6</v>
      </c>
      <c r="X19" s="126">
        <v>111.42</v>
      </c>
      <c r="Y19" s="126">
        <v>114.38</v>
      </c>
      <c r="Z19" s="126">
        <v>117.47</v>
      </c>
      <c r="AA19" s="126">
        <v>120.7</v>
      </c>
      <c r="AB19" s="126">
        <v>123.92</v>
      </c>
      <c r="AC19" s="126">
        <v>127.02</v>
      </c>
      <c r="AD19" s="126">
        <v>129.93</v>
      </c>
      <c r="AE19" s="126">
        <v>132.62</v>
      </c>
      <c r="AF19" s="126">
        <v>135.07</v>
      </c>
      <c r="AG19" s="126">
        <v>137.30000000000001</v>
      </c>
      <c r="AH19" s="126">
        <v>139.31</v>
      </c>
      <c r="AI19" s="126">
        <v>141.13999999999999</v>
      </c>
      <c r="AJ19" s="126">
        <v>142.82</v>
      </c>
      <c r="AK19" s="126">
        <v>144.38999999999999</v>
      </c>
      <c r="AL19" s="126">
        <v>145.91999999999999</v>
      </c>
      <c r="AM19" s="126">
        <v>147.41999999999999</v>
      </c>
      <c r="AN19" s="126">
        <v>148.94999999999999</v>
      </c>
      <c r="AO19" s="126">
        <v>150.56</v>
      </c>
      <c r="AP19" s="126">
        <v>152.26</v>
      </c>
      <c r="AQ19" s="126">
        <v>154.09</v>
      </c>
      <c r="AR19" s="126">
        <v>156.05000000000001</v>
      </c>
      <c r="AS19" s="126">
        <v>158.16999999999999</v>
      </c>
      <c r="AT19" s="126">
        <v>160.44</v>
      </c>
      <c r="AU19" s="126">
        <v>162.86000000000001</v>
      </c>
      <c r="AV19" s="126">
        <v>165.43</v>
      </c>
      <c r="AW19" s="126">
        <v>168.12</v>
      </c>
      <c r="AX19" s="126">
        <v>170.94</v>
      </c>
      <c r="AY19" s="126">
        <v>173.87</v>
      </c>
      <c r="AZ19" s="126">
        <v>176.89</v>
      </c>
      <c r="BA19" s="126">
        <v>180</v>
      </c>
      <c r="BB19" s="126">
        <v>183.15</v>
      </c>
      <c r="BC19" s="126">
        <v>186.37</v>
      </c>
      <c r="BD19" s="126">
        <v>189.61</v>
      </c>
      <c r="BE19" s="126">
        <v>192.88</v>
      </c>
      <c r="BF19" s="126">
        <v>196.15</v>
      </c>
      <c r="BG19" s="126">
        <v>199.42</v>
      </c>
      <c r="BH19" s="126">
        <v>202.67</v>
      </c>
      <c r="BI19" s="126">
        <v>205.89</v>
      </c>
      <c r="BJ19" s="126">
        <v>209.08</v>
      </c>
      <c r="BK19" s="126">
        <v>212.22</v>
      </c>
      <c r="BL19" s="126">
        <v>215.3</v>
      </c>
      <c r="BM19" s="126">
        <v>218.32</v>
      </c>
      <c r="BN19" s="126">
        <v>221.26</v>
      </c>
      <c r="BO19" s="126">
        <v>224.12</v>
      </c>
      <c r="BP19" s="126">
        <v>221.43</v>
      </c>
      <c r="BQ19" s="126">
        <v>224.08</v>
      </c>
      <c r="BR19" s="126">
        <v>226.62</v>
      </c>
      <c r="BS19" s="126">
        <v>229.04</v>
      </c>
      <c r="BT19" s="126">
        <v>231.31</v>
      </c>
      <c r="BU19" s="126">
        <v>233.41</v>
      </c>
      <c r="BV19" s="126">
        <v>235.34</v>
      </c>
      <c r="BW19" s="126">
        <v>237.07</v>
      </c>
      <c r="BX19" s="126">
        <v>238.56</v>
      </c>
      <c r="BY19" s="126">
        <v>239.81</v>
      </c>
      <c r="BZ19" s="126">
        <v>240.78</v>
      </c>
      <c r="CA19" s="126">
        <v>241.46</v>
      </c>
      <c r="CB19" s="126">
        <v>241.83</v>
      </c>
      <c r="CC19" s="126">
        <v>241.83</v>
      </c>
      <c r="CD19" s="126">
        <v>241.83</v>
      </c>
      <c r="CE19" s="126">
        <v>241.83</v>
      </c>
      <c r="CF19" s="30" t="s">
        <v>5</v>
      </c>
      <c r="CG19" s="30" t="s">
        <v>5</v>
      </c>
      <c r="CH19" s="30" t="s">
        <v>5</v>
      </c>
      <c r="CI19" s="30" t="s">
        <v>5</v>
      </c>
      <c r="CJ19" s="30" t="s">
        <v>5</v>
      </c>
      <c r="CK19" s="30" t="s">
        <v>5</v>
      </c>
      <c r="CL19" s="30" t="s">
        <v>5</v>
      </c>
      <c r="CM19" s="30" t="s">
        <v>5</v>
      </c>
      <c r="CN19" s="30" t="s">
        <v>5</v>
      </c>
      <c r="CO19" s="30" t="s">
        <v>5</v>
      </c>
      <c r="CP19" s="30" t="s">
        <v>5</v>
      </c>
      <c r="CQ19" s="30" t="s">
        <v>5</v>
      </c>
      <c r="CR19" s="30" t="s">
        <v>5</v>
      </c>
      <c r="CS19" s="30" t="s">
        <v>5</v>
      </c>
      <c r="CT19" s="30" t="s">
        <v>5</v>
      </c>
      <c r="CU19" s="30" t="s">
        <v>5</v>
      </c>
      <c r="CV19" s="30" t="s">
        <v>5</v>
      </c>
      <c r="CW19" s="30" t="s">
        <v>5</v>
      </c>
      <c r="CX19" s="30" t="s">
        <v>5</v>
      </c>
      <c r="CY19" s="30" t="s">
        <v>5</v>
      </c>
      <c r="CZ19" s="30" t="s">
        <v>5</v>
      </c>
      <c r="DA19" s="30" t="s">
        <v>5</v>
      </c>
      <c r="DB19" s="30" t="s">
        <v>5</v>
      </c>
      <c r="DC19" s="30" t="s">
        <v>5</v>
      </c>
      <c r="DD19" s="30" t="s">
        <v>5</v>
      </c>
      <c r="DE19" s="30" t="s">
        <v>5</v>
      </c>
      <c r="DF19" s="30" t="s">
        <v>5</v>
      </c>
      <c r="DG19" s="30" t="s">
        <v>5</v>
      </c>
      <c r="DH19" s="30" t="s">
        <v>5</v>
      </c>
      <c r="DI19" s="30" t="s">
        <v>5</v>
      </c>
      <c r="DJ19" s="30" t="s">
        <v>5</v>
      </c>
    </row>
    <row r="20" spans="1:256" x14ac:dyDescent="0.2">
      <c r="A20" s="31" t="s">
        <v>3</v>
      </c>
      <c r="B20" s="31" t="s">
        <v>114</v>
      </c>
      <c r="C20" s="110" t="s">
        <v>67</v>
      </c>
      <c r="D20" s="110" t="s">
        <v>67</v>
      </c>
      <c r="E20" s="110" t="s">
        <v>67</v>
      </c>
      <c r="F20" s="110" t="s">
        <v>67</v>
      </c>
      <c r="G20" s="110" t="s">
        <v>67</v>
      </c>
      <c r="H20" s="110" t="s">
        <v>67</v>
      </c>
      <c r="I20" s="110" t="s">
        <v>67</v>
      </c>
      <c r="J20" s="110" t="s">
        <v>67</v>
      </c>
      <c r="K20" s="110" t="s">
        <v>67</v>
      </c>
      <c r="L20" s="110" t="s">
        <v>67</v>
      </c>
      <c r="M20" s="110" t="s">
        <v>67</v>
      </c>
      <c r="N20" s="110" t="s">
        <v>67</v>
      </c>
      <c r="O20" s="110" t="s">
        <v>67</v>
      </c>
      <c r="P20" s="110" t="s">
        <v>67</v>
      </c>
      <c r="Q20" s="110" t="s">
        <v>67</v>
      </c>
      <c r="R20" s="110" t="s">
        <v>67</v>
      </c>
      <c r="S20" s="110" t="s">
        <v>67</v>
      </c>
      <c r="T20" s="110" t="s">
        <v>67</v>
      </c>
      <c r="U20" s="110" t="s">
        <v>67</v>
      </c>
      <c r="V20" s="110" t="s">
        <v>67</v>
      </c>
      <c r="W20" s="126">
        <v>75.88</v>
      </c>
      <c r="X20" s="126">
        <v>75.88</v>
      </c>
      <c r="Y20" s="126">
        <v>75.88</v>
      </c>
      <c r="Z20" s="126">
        <v>75.88</v>
      </c>
      <c r="AA20" s="126">
        <v>75.88</v>
      </c>
      <c r="AB20" s="126">
        <v>104.22</v>
      </c>
      <c r="AC20" s="126">
        <v>104.22</v>
      </c>
      <c r="AD20" s="126">
        <v>104.22</v>
      </c>
      <c r="AE20" s="126">
        <v>104.22</v>
      </c>
      <c r="AF20" s="126">
        <v>104.22</v>
      </c>
      <c r="AG20" s="126">
        <v>133.02000000000001</v>
      </c>
      <c r="AH20" s="126">
        <v>133.02000000000001</v>
      </c>
      <c r="AI20" s="126">
        <v>133.02000000000001</v>
      </c>
      <c r="AJ20" s="126">
        <v>133.02000000000001</v>
      </c>
      <c r="AK20" s="126">
        <v>133.02000000000001</v>
      </c>
      <c r="AL20" s="110" t="s">
        <v>67</v>
      </c>
      <c r="AM20" s="110" t="s">
        <v>67</v>
      </c>
      <c r="AN20" s="110" t="s">
        <v>67</v>
      </c>
      <c r="AO20" s="110" t="s">
        <v>67</v>
      </c>
      <c r="AP20" s="110" t="s">
        <v>67</v>
      </c>
      <c r="AQ20" s="110" t="s">
        <v>67</v>
      </c>
      <c r="AR20" s="110" t="s">
        <v>67</v>
      </c>
      <c r="AS20" s="110" t="s">
        <v>67</v>
      </c>
      <c r="AT20" s="110" t="s">
        <v>67</v>
      </c>
      <c r="AU20" s="110" t="s">
        <v>67</v>
      </c>
      <c r="AV20" s="110" t="s">
        <v>67</v>
      </c>
      <c r="AW20" s="110" t="s">
        <v>67</v>
      </c>
      <c r="AX20" s="110" t="s">
        <v>67</v>
      </c>
      <c r="AY20" s="110" t="s">
        <v>67</v>
      </c>
      <c r="AZ20" s="110" t="s">
        <v>67</v>
      </c>
      <c r="BA20" s="110" t="s">
        <v>67</v>
      </c>
      <c r="BB20" s="110" t="s">
        <v>67</v>
      </c>
      <c r="BC20" s="110" t="s">
        <v>67</v>
      </c>
      <c r="BD20" s="110" t="s">
        <v>67</v>
      </c>
      <c r="BE20" s="110" t="s">
        <v>67</v>
      </c>
      <c r="BF20" s="110" t="s">
        <v>67</v>
      </c>
      <c r="BG20" s="110" t="s">
        <v>67</v>
      </c>
      <c r="BH20" s="110" t="s">
        <v>67</v>
      </c>
      <c r="BI20" s="110" t="s">
        <v>67</v>
      </c>
      <c r="BJ20" s="110" t="s">
        <v>67</v>
      </c>
      <c r="BK20" s="110" t="s">
        <v>67</v>
      </c>
      <c r="BL20" s="110" t="s">
        <v>67</v>
      </c>
      <c r="BM20" s="110" t="s">
        <v>67</v>
      </c>
      <c r="BN20" s="110" t="s">
        <v>67</v>
      </c>
      <c r="BO20" s="110" t="s">
        <v>67</v>
      </c>
      <c r="BP20" s="110" t="s">
        <v>67</v>
      </c>
      <c r="BQ20" s="110" t="s">
        <v>67</v>
      </c>
      <c r="BR20" s="110" t="s">
        <v>67</v>
      </c>
      <c r="BS20" s="110" t="s">
        <v>67</v>
      </c>
      <c r="BT20" s="110" t="s">
        <v>67</v>
      </c>
      <c r="BU20" s="110" t="s">
        <v>67</v>
      </c>
      <c r="BV20" s="110" t="s">
        <v>67</v>
      </c>
      <c r="BW20" s="110" t="s">
        <v>67</v>
      </c>
      <c r="BX20" s="110" t="s">
        <v>67</v>
      </c>
      <c r="BY20" s="110" t="s">
        <v>67</v>
      </c>
      <c r="BZ20" s="110" t="s">
        <v>67</v>
      </c>
      <c r="CA20" s="110" t="s">
        <v>67</v>
      </c>
      <c r="CB20" s="110" t="s">
        <v>67</v>
      </c>
      <c r="CC20" s="110" t="s">
        <v>67</v>
      </c>
      <c r="CD20" s="110" t="s">
        <v>67</v>
      </c>
      <c r="CE20" s="110" t="s">
        <v>67</v>
      </c>
      <c r="CF20" s="30" t="s">
        <v>5</v>
      </c>
      <c r="CG20" s="30" t="s">
        <v>5</v>
      </c>
      <c r="CH20" s="30" t="s">
        <v>5</v>
      </c>
      <c r="CI20" s="30" t="s">
        <v>5</v>
      </c>
      <c r="CJ20" s="30" t="s">
        <v>5</v>
      </c>
      <c r="CK20" s="30" t="s">
        <v>5</v>
      </c>
      <c r="CL20" s="30" t="s">
        <v>5</v>
      </c>
      <c r="CM20" s="30" t="s">
        <v>5</v>
      </c>
      <c r="CN20" s="30" t="s">
        <v>5</v>
      </c>
      <c r="CO20" s="30" t="s">
        <v>5</v>
      </c>
      <c r="CP20" s="30" t="s">
        <v>5</v>
      </c>
      <c r="CQ20" s="30" t="s">
        <v>5</v>
      </c>
      <c r="CR20" s="30" t="s">
        <v>5</v>
      </c>
      <c r="CS20" s="30" t="s">
        <v>5</v>
      </c>
      <c r="CT20" s="30" t="s">
        <v>5</v>
      </c>
      <c r="CU20" s="30" t="s">
        <v>5</v>
      </c>
      <c r="CV20" s="30" t="s">
        <v>5</v>
      </c>
      <c r="CW20" s="30" t="s">
        <v>5</v>
      </c>
      <c r="CX20" s="30" t="s">
        <v>5</v>
      </c>
      <c r="CY20" s="30" t="s">
        <v>5</v>
      </c>
      <c r="CZ20" s="30" t="s">
        <v>5</v>
      </c>
      <c r="DA20" s="30" t="s">
        <v>5</v>
      </c>
      <c r="DB20" s="30" t="s">
        <v>5</v>
      </c>
      <c r="DC20" s="30" t="s">
        <v>5</v>
      </c>
      <c r="DD20" s="30" t="s">
        <v>5</v>
      </c>
      <c r="DE20" s="30" t="s">
        <v>5</v>
      </c>
      <c r="DF20" s="30" t="s">
        <v>5</v>
      </c>
      <c r="DG20" s="30" t="s">
        <v>5</v>
      </c>
      <c r="DH20" s="30" t="s">
        <v>5</v>
      </c>
      <c r="DI20" s="30" t="s">
        <v>5</v>
      </c>
      <c r="DJ20" s="30" t="s">
        <v>5</v>
      </c>
    </row>
    <row r="21" spans="1:256" x14ac:dyDescent="0.2">
      <c r="A21" s="31" t="s">
        <v>3</v>
      </c>
      <c r="B21" s="31" t="s">
        <v>115</v>
      </c>
      <c r="C21" s="110" t="s">
        <v>67</v>
      </c>
      <c r="D21" s="110" t="s">
        <v>67</v>
      </c>
      <c r="E21" s="110" t="s">
        <v>67</v>
      </c>
      <c r="F21" s="110" t="s">
        <v>67</v>
      </c>
      <c r="G21" s="110" t="s">
        <v>67</v>
      </c>
      <c r="H21" s="110" t="s">
        <v>67</v>
      </c>
      <c r="I21" s="110" t="s">
        <v>67</v>
      </c>
      <c r="J21" s="110" t="s">
        <v>67</v>
      </c>
      <c r="K21" s="110" t="s">
        <v>67</v>
      </c>
      <c r="L21" s="110" t="s">
        <v>67</v>
      </c>
      <c r="M21" s="110" t="s">
        <v>67</v>
      </c>
      <c r="N21" s="110" t="s">
        <v>67</v>
      </c>
      <c r="O21" s="110" t="s">
        <v>67</v>
      </c>
      <c r="P21" s="110" t="s">
        <v>67</v>
      </c>
      <c r="Q21" s="110" t="s">
        <v>67</v>
      </c>
      <c r="R21" s="110" t="s">
        <v>67</v>
      </c>
      <c r="S21" s="110" t="s">
        <v>67</v>
      </c>
      <c r="T21" s="110" t="s">
        <v>67</v>
      </c>
      <c r="U21" s="110" t="s">
        <v>67</v>
      </c>
      <c r="V21" s="110" t="s">
        <v>67</v>
      </c>
      <c r="W21" s="126">
        <v>45.32</v>
      </c>
      <c r="X21" s="126">
        <v>45.32</v>
      </c>
      <c r="Y21" s="126">
        <v>45.32</v>
      </c>
      <c r="Z21" s="126">
        <v>45.32</v>
      </c>
      <c r="AA21" s="126">
        <v>45.32</v>
      </c>
      <c r="AB21" s="126">
        <v>66.91</v>
      </c>
      <c r="AC21" s="126">
        <v>66.91</v>
      </c>
      <c r="AD21" s="126">
        <v>66.91</v>
      </c>
      <c r="AE21" s="126">
        <v>66.91</v>
      </c>
      <c r="AF21" s="126">
        <v>66.91</v>
      </c>
      <c r="AG21" s="126">
        <v>98.66</v>
      </c>
      <c r="AH21" s="126">
        <v>98.66</v>
      </c>
      <c r="AI21" s="126">
        <v>98.66</v>
      </c>
      <c r="AJ21" s="126">
        <v>98.66</v>
      </c>
      <c r="AK21" s="126">
        <v>98.66</v>
      </c>
      <c r="AL21" s="110" t="s">
        <v>67</v>
      </c>
      <c r="AM21" s="110" t="s">
        <v>67</v>
      </c>
      <c r="AN21" s="110" t="s">
        <v>67</v>
      </c>
      <c r="AO21" s="110" t="s">
        <v>67</v>
      </c>
      <c r="AP21" s="110" t="s">
        <v>67</v>
      </c>
      <c r="AQ21" s="110" t="s">
        <v>67</v>
      </c>
      <c r="AR21" s="110" t="s">
        <v>67</v>
      </c>
      <c r="AS21" s="110" t="s">
        <v>67</v>
      </c>
      <c r="AT21" s="110" t="s">
        <v>67</v>
      </c>
      <c r="AU21" s="110" t="s">
        <v>67</v>
      </c>
      <c r="AV21" s="110" t="s">
        <v>67</v>
      </c>
      <c r="AW21" s="110" t="s">
        <v>67</v>
      </c>
      <c r="AX21" s="110" t="s">
        <v>67</v>
      </c>
      <c r="AY21" s="110" t="s">
        <v>67</v>
      </c>
      <c r="AZ21" s="110" t="s">
        <v>67</v>
      </c>
      <c r="BA21" s="110" t="s">
        <v>67</v>
      </c>
      <c r="BB21" s="110" t="s">
        <v>67</v>
      </c>
      <c r="BC21" s="110" t="s">
        <v>67</v>
      </c>
      <c r="BD21" s="110" t="s">
        <v>67</v>
      </c>
      <c r="BE21" s="110" t="s">
        <v>67</v>
      </c>
      <c r="BF21" s="110" t="s">
        <v>67</v>
      </c>
      <c r="BG21" s="110" t="s">
        <v>67</v>
      </c>
      <c r="BH21" s="110" t="s">
        <v>67</v>
      </c>
      <c r="BI21" s="110" t="s">
        <v>67</v>
      </c>
      <c r="BJ21" s="110" t="s">
        <v>67</v>
      </c>
      <c r="BK21" s="110" t="s">
        <v>67</v>
      </c>
      <c r="BL21" s="110" t="s">
        <v>67</v>
      </c>
      <c r="BM21" s="110" t="s">
        <v>67</v>
      </c>
      <c r="BN21" s="110" t="s">
        <v>67</v>
      </c>
      <c r="BO21" s="110" t="s">
        <v>67</v>
      </c>
      <c r="BP21" s="110" t="s">
        <v>67</v>
      </c>
      <c r="BQ21" s="110" t="s">
        <v>67</v>
      </c>
      <c r="BR21" s="110" t="s">
        <v>67</v>
      </c>
      <c r="BS21" s="110" t="s">
        <v>67</v>
      </c>
      <c r="BT21" s="110" t="s">
        <v>67</v>
      </c>
      <c r="BU21" s="110" t="s">
        <v>67</v>
      </c>
      <c r="BV21" s="110" t="s">
        <v>67</v>
      </c>
      <c r="BW21" s="110" t="s">
        <v>67</v>
      </c>
      <c r="BX21" s="110" t="s">
        <v>67</v>
      </c>
      <c r="BY21" s="110" t="s">
        <v>67</v>
      </c>
      <c r="BZ21" s="110" t="s">
        <v>67</v>
      </c>
      <c r="CA21" s="110" t="s">
        <v>67</v>
      </c>
      <c r="CB21" s="110" t="s">
        <v>67</v>
      </c>
      <c r="CC21" s="110" t="s">
        <v>67</v>
      </c>
      <c r="CD21" s="110" t="s">
        <v>67</v>
      </c>
      <c r="CE21" s="110" t="s">
        <v>67</v>
      </c>
      <c r="CF21" s="30" t="s">
        <v>5</v>
      </c>
      <c r="CG21" s="30" t="s">
        <v>5</v>
      </c>
      <c r="CH21" s="30" t="s">
        <v>5</v>
      </c>
      <c r="CI21" s="30" t="s">
        <v>5</v>
      </c>
      <c r="CJ21" s="30" t="s">
        <v>5</v>
      </c>
      <c r="CK21" s="30" t="s">
        <v>5</v>
      </c>
      <c r="CL21" s="30" t="s">
        <v>5</v>
      </c>
      <c r="CM21" s="30" t="s">
        <v>5</v>
      </c>
      <c r="CN21" s="30" t="s">
        <v>5</v>
      </c>
      <c r="CO21" s="30" t="s">
        <v>5</v>
      </c>
      <c r="CP21" s="30" t="s">
        <v>5</v>
      </c>
      <c r="CQ21" s="30" t="s">
        <v>5</v>
      </c>
      <c r="CR21" s="30" t="s">
        <v>5</v>
      </c>
      <c r="CS21" s="30" t="s">
        <v>5</v>
      </c>
      <c r="CT21" s="30" t="s">
        <v>5</v>
      </c>
      <c r="CU21" s="30" t="s">
        <v>5</v>
      </c>
      <c r="CV21" s="30" t="s">
        <v>5</v>
      </c>
      <c r="CW21" s="30" t="s">
        <v>5</v>
      </c>
      <c r="CX21" s="30" t="s">
        <v>5</v>
      </c>
      <c r="CY21" s="30" t="s">
        <v>5</v>
      </c>
      <c r="CZ21" s="30" t="s">
        <v>5</v>
      </c>
      <c r="DA21" s="30" t="s">
        <v>5</v>
      </c>
      <c r="DB21" s="30" t="s">
        <v>5</v>
      </c>
      <c r="DC21" s="30" t="s">
        <v>5</v>
      </c>
      <c r="DD21" s="30" t="s">
        <v>5</v>
      </c>
      <c r="DE21" s="30" t="s">
        <v>5</v>
      </c>
      <c r="DF21" s="30" t="s">
        <v>5</v>
      </c>
      <c r="DG21" s="30" t="s">
        <v>5</v>
      </c>
      <c r="DH21" s="30" t="s">
        <v>5</v>
      </c>
      <c r="DI21" s="30" t="s">
        <v>5</v>
      </c>
      <c r="DJ21" s="30" t="s">
        <v>5</v>
      </c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31"/>
      <c r="ER21" s="31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31"/>
      <c r="HM21" s="31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spans="1:256" x14ac:dyDescent="0.2">
      <c r="A22" s="31" t="s">
        <v>3</v>
      </c>
      <c r="B22" s="31" t="s">
        <v>81</v>
      </c>
      <c r="C22" s="103">
        <v>9.4499999999999993</v>
      </c>
      <c r="D22" s="103">
        <v>9.4499999999999993</v>
      </c>
      <c r="E22" s="103">
        <v>9.4499999999999993</v>
      </c>
      <c r="F22" s="103">
        <v>9.4499999999999993</v>
      </c>
      <c r="G22" s="103">
        <v>9.4499999999999993</v>
      </c>
      <c r="H22" s="103">
        <v>9.4499999999999993</v>
      </c>
      <c r="I22" s="103">
        <v>9.4499999999999993</v>
      </c>
      <c r="J22" s="103">
        <v>9.4499999999999993</v>
      </c>
      <c r="K22" s="103">
        <v>9.4499999999999993</v>
      </c>
      <c r="L22" s="103">
        <v>9.4499999999999993</v>
      </c>
      <c r="M22" s="103">
        <v>9.4499999999999993</v>
      </c>
      <c r="N22" s="103">
        <v>9.4499999999999993</v>
      </c>
      <c r="O22" s="103">
        <v>9.4499999999999993</v>
      </c>
      <c r="P22" s="103">
        <v>9.4499999999999993</v>
      </c>
      <c r="Q22" s="103">
        <v>9.4499999999999993</v>
      </c>
      <c r="R22" s="103">
        <v>9.4499999999999993</v>
      </c>
      <c r="S22" s="103">
        <v>9.4499999999999993</v>
      </c>
      <c r="T22" s="103">
        <v>9.4499999999999993</v>
      </c>
      <c r="U22" s="103">
        <v>9.4499999999999993</v>
      </c>
      <c r="V22" s="103">
        <v>9.4499999999999993</v>
      </c>
      <c r="W22" s="111">
        <v>9.44</v>
      </c>
      <c r="X22" s="111">
        <v>9.44</v>
      </c>
      <c r="Y22" s="111">
        <v>9.44</v>
      </c>
      <c r="Z22" s="111">
        <v>9.44</v>
      </c>
      <c r="AA22" s="111">
        <v>9.44</v>
      </c>
      <c r="AB22" s="111">
        <v>9.44</v>
      </c>
      <c r="AC22" s="111">
        <v>9.44</v>
      </c>
      <c r="AD22" s="111">
        <v>9.44</v>
      </c>
      <c r="AE22" s="111">
        <v>9.44</v>
      </c>
      <c r="AF22" s="111">
        <v>9.44</v>
      </c>
      <c r="AG22" s="111">
        <v>9.44</v>
      </c>
      <c r="AH22" s="111">
        <v>9.44</v>
      </c>
      <c r="AI22" s="111">
        <v>9.44</v>
      </c>
      <c r="AJ22" s="111">
        <v>9.44</v>
      </c>
      <c r="AK22" s="111">
        <v>9.44</v>
      </c>
      <c r="AL22" s="111">
        <v>9.44</v>
      </c>
      <c r="AM22" s="111">
        <v>9.44</v>
      </c>
      <c r="AN22" s="111">
        <v>9.44</v>
      </c>
      <c r="AO22" s="111">
        <v>9.44</v>
      </c>
      <c r="AP22" s="111">
        <v>9.44</v>
      </c>
      <c r="AQ22" s="111">
        <v>9.44</v>
      </c>
      <c r="AR22" s="111">
        <v>9.44</v>
      </c>
      <c r="AS22" s="111">
        <v>9.44</v>
      </c>
      <c r="AT22" s="111">
        <v>9.44</v>
      </c>
      <c r="AU22" s="111">
        <v>9.44</v>
      </c>
      <c r="AV22" s="111">
        <v>9.44</v>
      </c>
      <c r="AW22" s="111">
        <v>9.44</v>
      </c>
      <c r="AX22" s="111">
        <v>9.44</v>
      </c>
      <c r="AY22" s="111">
        <v>9.44</v>
      </c>
      <c r="AZ22" s="111">
        <v>9.44</v>
      </c>
      <c r="BA22" s="111">
        <v>9.44</v>
      </c>
      <c r="BB22" s="111">
        <v>9.44</v>
      </c>
      <c r="BC22" s="111">
        <v>9.44</v>
      </c>
      <c r="BD22" s="111">
        <v>9.44</v>
      </c>
      <c r="BE22" s="111">
        <v>9.44</v>
      </c>
      <c r="BF22" s="111">
        <v>9.44</v>
      </c>
      <c r="BG22" s="111">
        <v>9.44</v>
      </c>
      <c r="BH22" s="111">
        <v>9.44</v>
      </c>
      <c r="BI22" s="111">
        <v>9.44</v>
      </c>
      <c r="BJ22" s="111">
        <v>9.44</v>
      </c>
      <c r="BK22" s="111">
        <v>9.44</v>
      </c>
      <c r="BL22" s="111">
        <v>9.44</v>
      </c>
      <c r="BM22" s="111">
        <v>9.44</v>
      </c>
      <c r="BN22" s="111">
        <v>9.44</v>
      </c>
      <c r="BO22" s="111">
        <v>9.44</v>
      </c>
      <c r="BP22" s="111">
        <v>9.44</v>
      </c>
      <c r="BQ22" s="111">
        <v>9.44</v>
      </c>
      <c r="BR22" s="111">
        <v>9.44</v>
      </c>
      <c r="BS22" s="111">
        <v>9.44</v>
      </c>
      <c r="BT22" s="111">
        <v>9.44</v>
      </c>
      <c r="BU22" s="111">
        <v>9.44</v>
      </c>
      <c r="BV22" s="111">
        <v>9.44</v>
      </c>
      <c r="BW22" s="111">
        <v>9.44</v>
      </c>
      <c r="BX22" s="111">
        <v>9.44</v>
      </c>
      <c r="BY22" s="111">
        <v>9.44</v>
      </c>
      <c r="BZ22" s="111">
        <v>9.44</v>
      </c>
      <c r="CA22" s="111">
        <v>9.44</v>
      </c>
      <c r="CB22" s="111">
        <v>9.44</v>
      </c>
      <c r="CC22" s="111">
        <v>9.44</v>
      </c>
      <c r="CD22" s="111">
        <v>9.44</v>
      </c>
      <c r="CE22" s="111">
        <v>9.44</v>
      </c>
      <c r="CF22" s="30" t="s">
        <v>5</v>
      </c>
      <c r="CG22" s="30" t="s">
        <v>5</v>
      </c>
      <c r="CH22" s="30" t="s">
        <v>5</v>
      </c>
      <c r="CI22" s="30" t="s">
        <v>5</v>
      </c>
      <c r="CJ22" s="30" t="s">
        <v>5</v>
      </c>
      <c r="CK22" s="30" t="s">
        <v>5</v>
      </c>
      <c r="CL22" s="30" t="s">
        <v>5</v>
      </c>
      <c r="CM22" s="30" t="s">
        <v>5</v>
      </c>
      <c r="CN22" s="30" t="s">
        <v>5</v>
      </c>
      <c r="CO22" s="30" t="s">
        <v>5</v>
      </c>
      <c r="CP22" s="30" t="s">
        <v>5</v>
      </c>
      <c r="CQ22" s="30" t="s">
        <v>5</v>
      </c>
      <c r="CR22" s="30" t="s">
        <v>5</v>
      </c>
      <c r="CS22" s="30" t="s">
        <v>5</v>
      </c>
      <c r="CT22" s="30" t="s">
        <v>5</v>
      </c>
      <c r="CU22" s="30" t="s">
        <v>5</v>
      </c>
      <c r="CV22" s="30" t="s">
        <v>5</v>
      </c>
      <c r="CW22" s="30" t="s">
        <v>5</v>
      </c>
      <c r="CX22" s="30" t="s">
        <v>5</v>
      </c>
      <c r="CY22" s="30" t="s">
        <v>5</v>
      </c>
      <c r="CZ22" s="30" t="s">
        <v>5</v>
      </c>
      <c r="DA22" s="30" t="s">
        <v>5</v>
      </c>
      <c r="DB22" s="30" t="s">
        <v>5</v>
      </c>
      <c r="DC22" s="30" t="s">
        <v>5</v>
      </c>
      <c r="DD22" s="30" t="s">
        <v>5</v>
      </c>
      <c r="DE22" s="30" t="s">
        <v>5</v>
      </c>
      <c r="DF22" s="30" t="s">
        <v>5</v>
      </c>
      <c r="DG22" s="30" t="s">
        <v>5</v>
      </c>
      <c r="DH22" s="30" t="s">
        <v>5</v>
      </c>
      <c r="DI22" s="30" t="s">
        <v>5</v>
      </c>
      <c r="DJ22" s="30" t="s">
        <v>5</v>
      </c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31"/>
      <c r="ER22" s="31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31"/>
      <c r="HM22" s="31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</row>
    <row r="23" spans="1:256" x14ac:dyDescent="0.2">
      <c r="A23" s="31" t="s">
        <v>3</v>
      </c>
      <c r="B23" s="31" t="s">
        <v>87</v>
      </c>
      <c r="C23" s="103">
        <v>1.55</v>
      </c>
      <c r="D23" s="103">
        <v>1.55</v>
      </c>
      <c r="E23" s="103">
        <v>1.55</v>
      </c>
      <c r="F23" s="103">
        <v>1.55</v>
      </c>
      <c r="G23" s="103">
        <v>1.55</v>
      </c>
      <c r="H23" s="103">
        <v>1.55</v>
      </c>
      <c r="I23" s="103">
        <v>1.55</v>
      </c>
      <c r="J23" s="103">
        <v>1.55</v>
      </c>
      <c r="K23" s="103">
        <v>1.55</v>
      </c>
      <c r="L23" s="103">
        <v>1.55</v>
      </c>
      <c r="M23" s="103">
        <v>1.55</v>
      </c>
      <c r="N23" s="103">
        <v>1.55</v>
      </c>
      <c r="O23" s="103">
        <v>1.55</v>
      </c>
      <c r="P23" s="103">
        <v>1.55</v>
      </c>
      <c r="Q23" s="103">
        <v>1.55</v>
      </c>
      <c r="R23" s="103">
        <v>1.55</v>
      </c>
      <c r="S23" s="103">
        <v>1.55</v>
      </c>
      <c r="T23" s="103">
        <v>1.55</v>
      </c>
      <c r="U23" s="103">
        <v>1.55</v>
      </c>
      <c r="V23" s="103">
        <v>1.55</v>
      </c>
      <c r="W23" s="120">
        <v>5.68</v>
      </c>
      <c r="X23" s="120">
        <v>5.68</v>
      </c>
      <c r="Y23" s="120">
        <v>5.68</v>
      </c>
      <c r="Z23" s="120">
        <v>5.68</v>
      </c>
      <c r="AA23" s="120">
        <v>5.68</v>
      </c>
      <c r="AB23" s="120">
        <v>5.68</v>
      </c>
      <c r="AC23" s="120">
        <v>5.68</v>
      </c>
      <c r="AD23" s="120">
        <v>5.68</v>
      </c>
      <c r="AE23" s="120">
        <v>5.68</v>
      </c>
      <c r="AF23" s="120">
        <v>5.68</v>
      </c>
      <c r="AG23" s="120">
        <v>13.15</v>
      </c>
      <c r="AH23" s="120">
        <v>13.15</v>
      </c>
      <c r="AI23" s="120">
        <v>13.15</v>
      </c>
      <c r="AJ23" s="120">
        <v>13.15</v>
      </c>
      <c r="AK23" s="120">
        <v>13.15</v>
      </c>
      <c r="AL23" s="120">
        <v>13.15</v>
      </c>
      <c r="AM23" s="120">
        <v>13.15</v>
      </c>
      <c r="AN23" s="120">
        <v>13.15</v>
      </c>
      <c r="AO23" s="120">
        <v>13.15</v>
      </c>
      <c r="AP23" s="120">
        <v>13.15</v>
      </c>
      <c r="AQ23" s="120">
        <v>18.8</v>
      </c>
      <c r="AR23" s="120">
        <v>18.8</v>
      </c>
      <c r="AS23" s="120">
        <v>18.8</v>
      </c>
      <c r="AT23" s="120">
        <v>18.8</v>
      </c>
      <c r="AU23" s="120">
        <v>18.8</v>
      </c>
      <c r="AV23" s="120">
        <v>18.8</v>
      </c>
      <c r="AW23" s="120">
        <v>18.8</v>
      </c>
      <c r="AX23" s="120">
        <v>18.8</v>
      </c>
      <c r="AY23" s="120">
        <v>18.8</v>
      </c>
      <c r="AZ23" s="120">
        <v>18.8</v>
      </c>
      <c r="BA23" s="120">
        <v>28.08</v>
      </c>
      <c r="BB23" s="120">
        <v>28.08</v>
      </c>
      <c r="BC23" s="120">
        <v>28.08</v>
      </c>
      <c r="BD23" s="120">
        <v>28.08</v>
      </c>
      <c r="BE23" s="120">
        <v>28.08</v>
      </c>
      <c r="BF23" s="120">
        <v>28.08</v>
      </c>
      <c r="BG23" s="120">
        <v>28.08</v>
      </c>
      <c r="BH23" s="120">
        <v>28.08</v>
      </c>
      <c r="BI23" s="120">
        <v>28.08</v>
      </c>
      <c r="BJ23" s="120">
        <v>28.08</v>
      </c>
      <c r="BK23" s="120">
        <v>30.62</v>
      </c>
      <c r="BL23" s="120">
        <v>30.62</v>
      </c>
      <c r="BM23" s="120">
        <v>30.62</v>
      </c>
      <c r="BN23" s="120">
        <v>30.62</v>
      </c>
      <c r="BO23" s="120">
        <v>30.62</v>
      </c>
      <c r="BP23" s="120">
        <v>30.62</v>
      </c>
      <c r="BQ23" s="120">
        <v>30.62</v>
      </c>
      <c r="BR23" s="120">
        <v>30.62</v>
      </c>
      <c r="BS23" s="120">
        <v>30.62</v>
      </c>
      <c r="BT23" s="120">
        <v>30.62</v>
      </c>
      <c r="BU23" s="120">
        <v>30.62</v>
      </c>
      <c r="BV23" s="121">
        <v>30.62</v>
      </c>
      <c r="BW23" s="121">
        <v>30.62</v>
      </c>
      <c r="BX23" s="121">
        <v>30.62</v>
      </c>
      <c r="BY23" s="121">
        <v>30.62</v>
      </c>
      <c r="BZ23" s="121">
        <v>30.62</v>
      </c>
      <c r="CA23" s="121">
        <v>30.62</v>
      </c>
      <c r="CB23" s="121">
        <v>30.62</v>
      </c>
      <c r="CC23" s="121">
        <v>30.62</v>
      </c>
      <c r="CD23" s="121">
        <v>30.62</v>
      </c>
      <c r="CE23" s="121">
        <v>30.62</v>
      </c>
      <c r="CF23" s="30" t="s">
        <v>5</v>
      </c>
      <c r="CG23" s="30" t="s">
        <v>5</v>
      </c>
      <c r="CH23" s="30" t="s">
        <v>5</v>
      </c>
      <c r="CI23" s="30" t="s">
        <v>5</v>
      </c>
      <c r="CJ23" s="30" t="s">
        <v>5</v>
      </c>
      <c r="CK23" s="30" t="s">
        <v>5</v>
      </c>
      <c r="CL23" s="30" t="s">
        <v>5</v>
      </c>
      <c r="CM23" s="30" t="s">
        <v>5</v>
      </c>
      <c r="CN23" s="30" t="s">
        <v>5</v>
      </c>
      <c r="CO23" s="30" t="s">
        <v>5</v>
      </c>
      <c r="CP23" s="30" t="s">
        <v>5</v>
      </c>
      <c r="CQ23" s="30" t="s">
        <v>5</v>
      </c>
      <c r="CR23" s="30" t="s">
        <v>5</v>
      </c>
      <c r="CS23" s="30" t="s">
        <v>5</v>
      </c>
      <c r="CT23" s="30" t="s">
        <v>5</v>
      </c>
      <c r="CU23" s="30" t="s">
        <v>5</v>
      </c>
      <c r="CV23" s="30" t="s">
        <v>5</v>
      </c>
      <c r="CW23" s="30" t="s">
        <v>5</v>
      </c>
      <c r="CX23" s="30" t="s">
        <v>5</v>
      </c>
      <c r="CY23" s="30" t="s">
        <v>5</v>
      </c>
      <c r="CZ23" s="30" t="s">
        <v>5</v>
      </c>
      <c r="DA23" s="30" t="s">
        <v>5</v>
      </c>
      <c r="DB23" s="30" t="s">
        <v>5</v>
      </c>
      <c r="DC23" s="30" t="s">
        <v>5</v>
      </c>
      <c r="DD23" s="30" t="s">
        <v>5</v>
      </c>
      <c r="DE23" s="30" t="s">
        <v>5</v>
      </c>
      <c r="DF23" s="30" t="s">
        <v>5</v>
      </c>
      <c r="DG23" s="30" t="s">
        <v>5</v>
      </c>
      <c r="DH23" s="30" t="s">
        <v>5</v>
      </c>
      <c r="DI23" s="30" t="s">
        <v>5</v>
      </c>
      <c r="DJ23" s="30" t="s">
        <v>5</v>
      </c>
    </row>
    <row r="24" spans="1:256" x14ac:dyDescent="0.2">
      <c r="A24" s="31" t="s">
        <v>3</v>
      </c>
      <c r="B24" s="59" t="s">
        <v>89</v>
      </c>
      <c r="C24" s="128">
        <v>5.85</v>
      </c>
      <c r="D24" s="128">
        <v>5.85</v>
      </c>
      <c r="E24" s="128">
        <v>5.85</v>
      </c>
      <c r="F24" s="128">
        <v>5.85</v>
      </c>
      <c r="G24" s="128">
        <v>5.85</v>
      </c>
      <c r="H24" s="128">
        <v>5.85</v>
      </c>
      <c r="I24" s="128">
        <v>5.85</v>
      </c>
      <c r="J24" s="128">
        <v>5.85</v>
      </c>
      <c r="K24" s="128">
        <v>5.85</v>
      </c>
      <c r="L24" s="128">
        <v>5.85</v>
      </c>
      <c r="M24" s="128">
        <v>5.85</v>
      </c>
      <c r="N24" s="128">
        <v>5.85</v>
      </c>
      <c r="O24" s="128">
        <v>5.85</v>
      </c>
      <c r="P24" s="128">
        <v>5.85</v>
      </c>
      <c r="Q24" s="128">
        <v>5.85</v>
      </c>
      <c r="R24" s="128">
        <v>11.23</v>
      </c>
      <c r="S24" s="128">
        <v>11.23</v>
      </c>
      <c r="T24" s="128">
        <v>11.23</v>
      </c>
      <c r="U24" s="128">
        <v>11.23</v>
      </c>
      <c r="V24" s="128">
        <v>11.23</v>
      </c>
      <c r="W24" s="112">
        <v>34.590000000000003</v>
      </c>
      <c r="X24" s="112">
        <v>35.549999999999997</v>
      </c>
      <c r="Y24" s="112">
        <v>36.549999999999997</v>
      </c>
      <c r="Z24" s="112">
        <v>37.6</v>
      </c>
      <c r="AA24" s="112">
        <v>38.65</v>
      </c>
      <c r="AB24" s="112">
        <v>39.700000000000003</v>
      </c>
      <c r="AC24" s="112">
        <v>40.72</v>
      </c>
      <c r="AD24" s="112">
        <v>41.74</v>
      </c>
      <c r="AE24" s="112">
        <v>42.75</v>
      </c>
      <c r="AF24" s="112">
        <v>43.75</v>
      </c>
      <c r="AG24" s="112">
        <v>44.73</v>
      </c>
      <c r="AH24" s="112">
        <v>45.67</v>
      </c>
      <c r="AI24" s="112">
        <v>46.59</v>
      </c>
      <c r="AJ24" s="112">
        <v>47.49</v>
      </c>
      <c r="AK24" s="112">
        <v>48.43</v>
      </c>
      <c r="AL24" s="112">
        <v>49.41</v>
      </c>
      <c r="AM24" s="112">
        <v>50.37</v>
      </c>
      <c r="AN24" s="112">
        <v>51.36</v>
      </c>
      <c r="AO24" s="112">
        <v>52.4</v>
      </c>
      <c r="AP24" s="112">
        <v>53.53</v>
      </c>
      <c r="AQ24" s="112">
        <v>54.75</v>
      </c>
      <c r="AR24" s="112">
        <v>56.07</v>
      </c>
      <c r="AS24" s="112">
        <v>57.49</v>
      </c>
      <c r="AT24" s="112">
        <v>59.02</v>
      </c>
      <c r="AU24" s="112">
        <v>60.61</v>
      </c>
      <c r="AV24" s="112">
        <v>62.24</v>
      </c>
      <c r="AW24" s="112">
        <v>63.97</v>
      </c>
      <c r="AX24" s="112">
        <v>65.760000000000005</v>
      </c>
      <c r="AY24" s="112">
        <v>67.62</v>
      </c>
      <c r="AZ24" s="112">
        <v>69.510000000000005</v>
      </c>
      <c r="BA24" s="112">
        <v>71.44</v>
      </c>
      <c r="BB24" s="112">
        <v>73.42</v>
      </c>
      <c r="BC24" s="112">
        <v>75.45</v>
      </c>
      <c r="BD24" s="112">
        <v>77.53</v>
      </c>
      <c r="BE24" s="112">
        <v>79.650000000000006</v>
      </c>
      <c r="BF24" s="112">
        <v>81.819999999999993</v>
      </c>
      <c r="BG24" s="112">
        <v>84.05</v>
      </c>
      <c r="BH24" s="112">
        <v>86.34</v>
      </c>
      <c r="BI24" s="112">
        <v>88.7</v>
      </c>
      <c r="BJ24" s="112">
        <v>91.09</v>
      </c>
      <c r="BK24" s="112">
        <v>93.5</v>
      </c>
      <c r="BL24" s="112">
        <v>95.98</v>
      </c>
      <c r="BM24" s="112">
        <v>98.5</v>
      </c>
      <c r="BN24" s="112">
        <v>101.09</v>
      </c>
      <c r="BO24" s="112">
        <v>103.64</v>
      </c>
      <c r="BP24" s="112">
        <v>104.2</v>
      </c>
      <c r="BQ24" s="112">
        <v>106.76</v>
      </c>
      <c r="BR24" s="112">
        <v>109.3</v>
      </c>
      <c r="BS24" s="112">
        <v>111.83</v>
      </c>
      <c r="BT24" s="112">
        <v>114.37</v>
      </c>
      <c r="BU24" s="112">
        <v>116.93</v>
      </c>
      <c r="BV24" s="112">
        <v>119.56</v>
      </c>
      <c r="BW24" s="112">
        <v>122.22</v>
      </c>
      <c r="BX24" s="112">
        <v>124.94</v>
      </c>
      <c r="BY24" s="112">
        <v>127.59</v>
      </c>
      <c r="BZ24" s="112">
        <v>130.18</v>
      </c>
      <c r="CA24" s="112">
        <v>132.55000000000001</v>
      </c>
      <c r="CB24" s="112">
        <v>134.80000000000001</v>
      </c>
      <c r="CC24" s="112">
        <v>136.91</v>
      </c>
      <c r="CD24" s="112">
        <v>138.84</v>
      </c>
      <c r="CE24" s="112">
        <v>140.54</v>
      </c>
      <c r="CF24" s="30" t="s">
        <v>5</v>
      </c>
      <c r="CG24" s="30" t="s">
        <v>5</v>
      </c>
      <c r="CH24" s="30" t="s">
        <v>5</v>
      </c>
      <c r="CI24" s="30" t="s">
        <v>5</v>
      </c>
      <c r="CJ24" s="30" t="s">
        <v>5</v>
      </c>
      <c r="CK24" s="30" t="s">
        <v>5</v>
      </c>
      <c r="CL24" s="30" t="s">
        <v>5</v>
      </c>
      <c r="CM24" s="30" t="s">
        <v>5</v>
      </c>
      <c r="CN24" s="30" t="s">
        <v>5</v>
      </c>
      <c r="CO24" s="30" t="s">
        <v>5</v>
      </c>
      <c r="CP24" s="30" t="s">
        <v>5</v>
      </c>
      <c r="CQ24" s="30" t="s">
        <v>5</v>
      </c>
      <c r="CR24" s="30" t="s">
        <v>5</v>
      </c>
      <c r="CS24" s="30" t="s">
        <v>5</v>
      </c>
      <c r="CT24" s="30" t="s">
        <v>5</v>
      </c>
      <c r="CU24" s="30" t="s">
        <v>5</v>
      </c>
      <c r="CV24" s="30" t="s">
        <v>5</v>
      </c>
      <c r="CW24" s="30" t="s">
        <v>5</v>
      </c>
      <c r="CX24" s="30" t="s">
        <v>5</v>
      </c>
      <c r="CY24" s="30" t="s">
        <v>5</v>
      </c>
      <c r="CZ24" s="30" t="s">
        <v>5</v>
      </c>
      <c r="DA24" s="30" t="s">
        <v>5</v>
      </c>
      <c r="DB24" s="30" t="s">
        <v>5</v>
      </c>
      <c r="DC24" s="30" t="s">
        <v>5</v>
      </c>
      <c r="DD24" s="30" t="s">
        <v>5</v>
      </c>
      <c r="DE24" s="30" t="s">
        <v>5</v>
      </c>
      <c r="DF24" s="30" t="s">
        <v>5</v>
      </c>
      <c r="DG24" s="30" t="s">
        <v>5</v>
      </c>
      <c r="DH24" s="30" t="s">
        <v>5</v>
      </c>
      <c r="DI24" s="30" t="s">
        <v>5</v>
      </c>
      <c r="DJ24" s="30" t="s">
        <v>5</v>
      </c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31"/>
      <c r="ER24" s="31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31"/>
      <c r="HM24" s="31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</row>
    <row r="25" spans="1:256" s="62" customFormat="1" x14ac:dyDescent="0.2">
      <c r="A25" s="61" t="s">
        <v>3</v>
      </c>
      <c r="B25" s="73" t="s">
        <v>135</v>
      </c>
      <c r="C25" s="99">
        <f t="shared" ref="C25:BN25" si="6">C24+C32</f>
        <v>9.5500000000000007</v>
      </c>
      <c r="D25" s="99">
        <f t="shared" si="6"/>
        <v>9.5500000000000007</v>
      </c>
      <c r="E25" s="99">
        <f t="shared" si="6"/>
        <v>9.5500000000000007</v>
      </c>
      <c r="F25" s="99">
        <f t="shared" si="6"/>
        <v>9.5500000000000007</v>
      </c>
      <c r="G25" s="99">
        <f t="shared" si="6"/>
        <v>9.5500000000000007</v>
      </c>
      <c r="H25" s="99">
        <f t="shared" si="6"/>
        <v>9.5500000000000007</v>
      </c>
      <c r="I25" s="99">
        <f t="shared" si="6"/>
        <v>9.5500000000000007</v>
      </c>
      <c r="J25" s="99">
        <f t="shared" si="6"/>
        <v>9.5500000000000007</v>
      </c>
      <c r="K25" s="99">
        <f t="shared" si="6"/>
        <v>9.5500000000000007</v>
      </c>
      <c r="L25" s="99">
        <f t="shared" si="6"/>
        <v>9.5500000000000007</v>
      </c>
      <c r="M25" s="99">
        <f t="shared" si="6"/>
        <v>9.5500000000000007</v>
      </c>
      <c r="N25" s="99">
        <f t="shared" si="6"/>
        <v>9.5500000000000007</v>
      </c>
      <c r="O25" s="99">
        <f t="shared" si="6"/>
        <v>9.5500000000000007</v>
      </c>
      <c r="P25" s="99">
        <f t="shared" si="6"/>
        <v>9.5500000000000007</v>
      </c>
      <c r="Q25" s="99">
        <f t="shared" si="6"/>
        <v>9.5500000000000007</v>
      </c>
      <c r="R25" s="99">
        <f t="shared" si="6"/>
        <v>14.93</v>
      </c>
      <c r="S25" s="99">
        <f t="shared" si="6"/>
        <v>14.93</v>
      </c>
      <c r="T25" s="99">
        <f t="shared" si="6"/>
        <v>14.93</v>
      </c>
      <c r="U25" s="99">
        <f t="shared" si="6"/>
        <v>14.93</v>
      </c>
      <c r="V25" s="99">
        <f t="shared" si="6"/>
        <v>14.93</v>
      </c>
      <c r="W25" s="99">
        <f t="shared" si="6"/>
        <v>38.290000000000006</v>
      </c>
      <c r="X25" s="99">
        <f t="shared" si="6"/>
        <v>39.25</v>
      </c>
      <c r="Y25" s="99">
        <f t="shared" si="6"/>
        <v>40.25</v>
      </c>
      <c r="Z25" s="99">
        <f t="shared" si="6"/>
        <v>41.300000000000004</v>
      </c>
      <c r="AA25" s="99">
        <f t="shared" si="6"/>
        <v>42.35</v>
      </c>
      <c r="AB25" s="99">
        <f t="shared" si="6"/>
        <v>43.400000000000006</v>
      </c>
      <c r="AC25" s="99">
        <f t="shared" si="6"/>
        <v>44.42</v>
      </c>
      <c r="AD25" s="99">
        <f t="shared" si="6"/>
        <v>45.440000000000005</v>
      </c>
      <c r="AE25" s="99">
        <f t="shared" si="6"/>
        <v>46.45</v>
      </c>
      <c r="AF25" s="99">
        <f t="shared" si="6"/>
        <v>47.45</v>
      </c>
      <c r="AG25" s="99">
        <f t="shared" si="6"/>
        <v>48.43</v>
      </c>
      <c r="AH25" s="99">
        <f t="shared" si="6"/>
        <v>49.370000000000005</v>
      </c>
      <c r="AI25" s="99">
        <f t="shared" si="6"/>
        <v>50.290000000000006</v>
      </c>
      <c r="AJ25" s="99">
        <f t="shared" si="6"/>
        <v>51.190000000000005</v>
      </c>
      <c r="AK25" s="99">
        <f t="shared" si="6"/>
        <v>52.13</v>
      </c>
      <c r="AL25" s="99">
        <f t="shared" si="6"/>
        <v>53.11</v>
      </c>
      <c r="AM25" s="99">
        <f t="shared" si="6"/>
        <v>54.07</v>
      </c>
      <c r="AN25" s="99">
        <f t="shared" si="6"/>
        <v>55.06</v>
      </c>
      <c r="AO25" s="99">
        <f t="shared" si="6"/>
        <v>56.1</v>
      </c>
      <c r="AP25" s="99">
        <f t="shared" si="6"/>
        <v>57.230000000000004</v>
      </c>
      <c r="AQ25" s="99">
        <f t="shared" si="6"/>
        <v>58.45</v>
      </c>
      <c r="AR25" s="99">
        <f t="shared" si="6"/>
        <v>59.77</v>
      </c>
      <c r="AS25" s="99">
        <f t="shared" si="6"/>
        <v>61.190000000000005</v>
      </c>
      <c r="AT25" s="99">
        <f t="shared" si="6"/>
        <v>62.720000000000006</v>
      </c>
      <c r="AU25" s="99">
        <f t="shared" si="6"/>
        <v>64.31</v>
      </c>
      <c r="AV25" s="99">
        <f t="shared" si="6"/>
        <v>65.94</v>
      </c>
      <c r="AW25" s="99">
        <f t="shared" si="6"/>
        <v>67.67</v>
      </c>
      <c r="AX25" s="99">
        <f t="shared" si="6"/>
        <v>69.460000000000008</v>
      </c>
      <c r="AY25" s="99">
        <f t="shared" si="6"/>
        <v>71.320000000000007</v>
      </c>
      <c r="AZ25" s="99">
        <f t="shared" si="6"/>
        <v>73.210000000000008</v>
      </c>
      <c r="BA25" s="99">
        <f t="shared" si="6"/>
        <v>75.14</v>
      </c>
      <c r="BB25" s="99">
        <f t="shared" si="6"/>
        <v>77.12</v>
      </c>
      <c r="BC25" s="99">
        <f t="shared" si="6"/>
        <v>79.150000000000006</v>
      </c>
      <c r="BD25" s="99">
        <f t="shared" si="6"/>
        <v>81.23</v>
      </c>
      <c r="BE25" s="99">
        <f t="shared" si="6"/>
        <v>83.350000000000009</v>
      </c>
      <c r="BF25" s="99">
        <f t="shared" si="6"/>
        <v>85.52</v>
      </c>
      <c r="BG25" s="99">
        <f t="shared" si="6"/>
        <v>87.75</v>
      </c>
      <c r="BH25" s="99">
        <f t="shared" si="6"/>
        <v>90.04</v>
      </c>
      <c r="BI25" s="99">
        <f t="shared" si="6"/>
        <v>92.4</v>
      </c>
      <c r="BJ25" s="99">
        <f t="shared" si="6"/>
        <v>94.79</v>
      </c>
      <c r="BK25" s="99">
        <f t="shared" si="6"/>
        <v>104.2</v>
      </c>
      <c r="BL25" s="99">
        <f t="shared" si="6"/>
        <v>106.68</v>
      </c>
      <c r="BM25" s="99">
        <f t="shared" si="6"/>
        <v>109.2</v>
      </c>
      <c r="BN25" s="99">
        <f t="shared" si="6"/>
        <v>111.79</v>
      </c>
      <c r="BO25" s="99">
        <f t="shared" ref="BO25:CE25" si="7">BO24+BO32</f>
        <v>114.34</v>
      </c>
      <c r="BP25" s="99">
        <f t="shared" si="7"/>
        <v>114.9</v>
      </c>
      <c r="BQ25" s="99">
        <f t="shared" si="7"/>
        <v>117.46000000000001</v>
      </c>
      <c r="BR25" s="99">
        <f t="shared" si="7"/>
        <v>120</v>
      </c>
      <c r="BS25" s="99">
        <f t="shared" si="7"/>
        <v>122.53</v>
      </c>
      <c r="BT25" s="99">
        <f t="shared" si="7"/>
        <v>125.07000000000001</v>
      </c>
      <c r="BU25" s="99">
        <f t="shared" si="7"/>
        <v>127.63000000000001</v>
      </c>
      <c r="BV25" s="99">
        <f t="shared" si="7"/>
        <v>130.26</v>
      </c>
      <c r="BW25" s="99">
        <f t="shared" si="7"/>
        <v>132.91999999999999</v>
      </c>
      <c r="BX25" s="99">
        <f t="shared" si="7"/>
        <v>135.63999999999999</v>
      </c>
      <c r="BY25" s="99">
        <f t="shared" si="7"/>
        <v>138.29</v>
      </c>
      <c r="BZ25" s="99">
        <f t="shared" si="7"/>
        <v>140.88</v>
      </c>
      <c r="CA25" s="99">
        <f t="shared" si="7"/>
        <v>143.25</v>
      </c>
      <c r="CB25" s="99">
        <f t="shared" si="7"/>
        <v>145.5</v>
      </c>
      <c r="CC25" s="99">
        <f t="shared" si="7"/>
        <v>147.60999999999999</v>
      </c>
      <c r="CD25" s="99">
        <f t="shared" si="7"/>
        <v>149.54</v>
      </c>
      <c r="CE25" s="99">
        <f t="shared" si="7"/>
        <v>151.23999999999998</v>
      </c>
      <c r="CF25" s="62" t="s">
        <v>5</v>
      </c>
      <c r="CG25" s="62" t="s">
        <v>5</v>
      </c>
      <c r="CH25" s="62" t="s">
        <v>5</v>
      </c>
      <c r="CI25" s="62" t="s">
        <v>5</v>
      </c>
      <c r="CJ25" s="62" t="s">
        <v>5</v>
      </c>
      <c r="CK25" s="62" t="s">
        <v>5</v>
      </c>
      <c r="CL25" s="62" t="s">
        <v>5</v>
      </c>
      <c r="CM25" s="62" t="s">
        <v>5</v>
      </c>
      <c r="CN25" s="62" t="s">
        <v>5</v>
      </c>
      <c r="CO25" s="62" t="s">
        <v>5</v>
      </c>
      <c r="CP25" s="62" t="s">
        <v>5</v>
      </c>
      <c r="CQ25" s="62" t="s">
        <v>5</v>
      </c>
      <c r="CR25" s="62" t="s">
        <v>5</v>
      </c>
      <c r="CS25" s="62" t="s">
        <v>5</v>
      </c>
      <c r="CT25" s="62" t="s">
        <v>5</v>
      </c>
      <c r="CU25" s="62" t="s">
        <v>5</v>
      </c>
      <c r="CV25" s="62" t="s">
        <v>5</v>
      </c>
      <c r="CW25" s="62" t="s">
        <v>5</v>
      </c>
      <c r="CX25" s="62" t="s">
        <v>5</v>
      </c>
      <c r="CY25" s="62" t="s">
        <v>5</v>
      </c>
      <c r="CZ25" s="62" t="s">
        <v>5</v>
      </c>
      <c r="DA25" s="62" t="s">
        <v>5</v>
      </c>
      <c r="DB25" s="62" t="s">
        <v>5</v>
      </c>
      <c r="DC25" s="62" t="s">
        <v>5</v>
      </c>
      <c r="DD25" s="62" t="s">
        <v>5</v>
      </c>
      <c r="DE25" s="62" t="s">
        <v>5</v>
      </c>
      <c r="DF25" s="62" t="s">
        <v>5</v>
      </c>
      <c r="DG25" s="62" t="s">
        <v>5</v>
      </c>
      <c r="DH25" s="62" t="s">
        <v>5</v>
      </c>
      <c r="DI25" s="62" t="s">
        <v>5</v>
      </c>
      <c r="DJ25" s="62" t="s">
        <v>5</v>
      </c>
    </row>
    <row r="26" spans="1:256" x14ac:dyDescent="0.2">
      <c r="A26" s="31" t="s">
        <v>3</v>
      </c>
      <c r="B26" s="59" t="s">
        <v>90</v>
      </c>
      <c r="C26" s="123">
        <v>3.35</v>
      </c>
      <c r="D26" s="123">
        <v>3.35</v>
      </c>
      <c r="E26" s="123">
        <v>3.35</v>
      </c>
      <c r="F26" s="123">
        <v>3.35</v>
      </c>
      <c r="G26" s="123">
        <v>3.35</v>
      </c>
      <c r="H26" s="123">
        <v>3.35</v>
      </c>
      <c r="I26" s="123">
        <v>3.35</v>
      </c>
      <c r="J26" s="123">
        <v>3.35</v>
      </c>
      <c r="K26" s="123">
        <v>3.35</v>
      </c>
      <c r="L26" s="123">
        <v>3.35</v>
      </c>
      <c r="M26" s="123">
        <v>3.35</v>
      </c>
      <c r="N26" s="123">
        <v>3.35</v>
      </c>
      <c r="O26" s="123">
        <v>3.35</v>
      </c>
      <c r="P26" s="123">
        <v>3.35</v>
      </c>
      <c r="Q26" s="123">
        <v>3.35</v>
      </c>
      <c r="R26" s="123">
        <v>7.2</v>
      </c>
      <c r="S26" s="123">
        <v>7.2</v>
      </c>
      <c r="T26" s="123">
        <v>7.2</v>
      </c>
      <c r="U26" s="123">
        <v>7.2</v>
      </c>
      <c r="V26" s="123">
        <v>7.2</v>
      </c>
      <c r="W26" s="112">
        <v>26.33</v>
      </c>
      <c r="X26" s="112">
        <v>27.04</v>
      </c>
      <c r="Y26" s="112">
        <v>27.78</v>
      </c>
      <c r="Z26" s="112">
        <v>28.56</v>
      </c>
      <c r="AA26" s="112">
        <v>29.34</v>
      </c>
      <c r="AB26" s="112">
        <v>30.12</v>
      </c>
      <c r="AC26" s="112">
        <v>30.89</v>
      </c>
      <c r="AD26" s="112">
        <v>31.65</v>
      </c>
      <c r="AE26" s="112">
        <v>32.42</v>
      </c>
      <c r="AF26" s="112">
        <v>33.159999999999997</v>
      </c>
      <c r="AG26" s="112">
        <v>33.909999999999997</v>
      </c>
      <c r="AH26" s="112">
        <v>34.65</v>
      </c>
      <c r="AI26" s="112">
        <v>35.39</v>
      </c>
      <c r="AJ26" s="112">
        <v>36.130000000000003</v>
      </c>
      <c r="AK26" s="112">
        <v>36.880000000000003</v>
      </c>
      <c r="AL26" s="112">
        <v>37.67</v>
      </c>
      <c r="AM26" s="112">
        <v>38.46</v>
      </c>
      <c r="AN26" s="112">
        <v>39.29</v>
      </c>
      <c r="AO26" s="112">
        <v>40.14</v>
      </c>
      <c r="AP26" s="112">
        <v>41.06</v>
      </c>
      <c r="AQ26" s="112">
        <v>42.04</v>
      </c>
      <c r="AR26" s="112">
        <v>43.08</v>
      </c>
      <c r="AS26" s="112">
        <v>44.2</v>
      </c>
      <c r="AT26" s="112">
        <v>45.4</v>
      </c>
      <c r="AU26" s="112">
        <v>46.63</v>
      </c>
      <c r="AV26" s="112">
        <v>47.91</v>
      </c>
      <c r="AW26" s="112">
        <v>49.24</v>
      </c>
      <c r="AX26" s="112">
        <v>50.61</v>
      </c>
      <c r="AY26" s="112">
        <v>52.04</v>
      </c>
      <c r="AZ26" s="112">
        <v>53.5</v>
      </c>
      <c r="BA26" s="112">
        <v>54.98</v>
      </c>
      <c r="BB26" s="112">
        <v>56.51</v>
      </c>
      <c r="BC26" s="112">
        <v>58.07</v>
      </c>
      <c r="BD26" s="112">
        <v>59.67</v>
      </c>
      <c r="BE26" s="112">
        <v>61.31</v>
      </c>
      <c r="BF26" s="112">
        <v>62.99</v>
      </c>
      <c r="BG26" s="112">
        <v>64.7</v>
      </c>
      <c r="BH26" s="112">
        <v>66.47</v>
      </c>
      <c r="BI26" s="112">
        <v>68.28</v>
      </c>
      <c r="BJ26" s="112">
        <v>70.12</v>
      </c>
      <c r="BK26" s="112">
        <v>71.98</v>
      </c>
      <c r="BL26" s="112">
        <v>73.89</v>
      </c>
      <c r="BM26" s="112">
        <v>75.84</v>
      </c>
      <c r="BN26" s="112">
        <v>77.83</v>
      </c>
      <c r="BO26" s="112">
        <v>79.8</v>
      </c>
      <c r="BP26" s="112">
        <v>80.239999999999995</v>
      </c>
      <c r="BQ26" s="112">
        <v>82.2</v>
      </c>
      <c r="BR26" s="112">
        <v>84.15</v>
      </c>
      <c r="BS26" s="112">
        <v>86.08</v>
      </c>
      <c r="BT26" s="112">
        <v>88.02</v>
      </c>
      <c r="BU26" s="112">
        <v>89.97</v>
      </c>
      <c r="BV26" s="112">
        <v>92.05</v>
      </c>
      <c r="BW26" s="112">
        <v>94.18</v>
      </c>
      <c r="BX26" s="112">
        <v>96.35</v>
      </c>
      <c r="BY26" s="112">
        <v>98.5</v>
      </c>
      <c r="BZ26" s="112">
        <v>100.61</v>
      </c>
      <c r="CA26" s="112">
        <v>102.52</v>
      </c>
      <c r="CB26" s="112">
        <v>104.35</v>
      </c>
      <c r="CC26" s="112">
        <v>106.09</v>
      </c>
      <c r="CD26" s="112">
        <v>107.71</v>
      </c>
      <c r="CE26" s="112">
        <v>109.19</v>
      </c>
      <c r="CF26" s="30" t="s">
        <v>5</v>
      </c>
      <c r="CG26" s="30" t="s">
        <v>5</v>
      </c>
      <c r="CH26" s="30" t="s">
        <v>5</v>
      </c>
      <c r="CI26" s="30" t="s">
        <v>5</v>
      </c>
      <c r="CJ26" s="30" t="s">
        <v>5</v>
      </c>
      <c r="CK26" s="30" t="s">
        <v>5</v>
      </c>
      <c r="CL26" s="30" t="s">
        <v>5</v>
      </c>
      <c r="CM26" s="30" t="s">
        <v>5</v>
      </c>
      <c r="CN26" s="30" t="s">
        <v>5</v>
      </c>
      <c r="CO26" s="30" t="s">
        <v>5</v>
      </c>
      <c r="CP26" s="30" t="s">
        <v>5</v>
      </c>
      <c r="CQ26" s="30" t="s">
        <v>5</v>
      </c>
      <c r="CR26" s="30" t="s">
        <v>5</v>
      </c>
      <c r="CS26" s="30" t="s">
        <v>5</v>
      </c>
      <c r="CT26" s="30" t="s">
        <v>5</v>
      </c>
      <c r="CU26" s="30" t="s">
        <v>5</v>
      </c>
      <c r="CV26" s="30" t="s">
        <v>5</v>
      </c>
      <c r="CW26" s="30" t="s">
        <v>5</v>
      </c>
      <c r="CX26" s="30" t="s">
        <v>5</v>
      </c>
      <c r="CY26" s="30" t="s">
        <v>5</v>
      </c>
      <c r="CZ26" s="30" t="s">
        <v>5</v>
      </c>
      <c r="DA26" s="30" t="s">
        <v>5</v>
      </c>
      <c r="DB26" s="30" t="s">
        <v>5</v>
      </c>
      <c r="DC26" s="30" t="s">
        <v>5</v>
      </c>
      <c r="DD26" s="30" t="s">
        <v>5</v>
      </c>
      <c r="DE26" s="30" t="s">
        <v>5</v>
      </c>
      <c r="DF26" s="30" t="s">
        <v>5</v>
      </c>
      <c r="DG26" s="30" t="s">
        <v>5</v>
      </c>
      <c r="DH26" s="30" t="s">
        <v>5</v>
      </c>
      <c r="DI26" s="30" t="s">
        <v>5</v>
      </c>
      <c r="DJ26" s="30" t="s">
        <v>5</v>
      </c>
    </row>
    <row r="27" spans="1:256" s="62" customFormat="1" x14ac:dyDescent="0.2">
      <c r="A27" s="61" t="s">
        <v>3</v>
      </c>
      <c r="B27" s="73" t="s">
        <v>136</v>
      </c>
      <c r="C27" s="99">
        <f t="shared" ref="C27:BN27" si="8">C26+C32</f>
        <v>7.0500000000000007</v>
      </c>
      <c r="D27" s="99">
        <f t="shared" si="8"/>
        <v>7.0500000000000007</v>
      </c>
      <c r="E27" s="99">
        <f t="shared" si="8"/>
        <v>7.0500000000000007</v>
      </c>
      <c r="F27" s="99">
        <f t="shared" si="8"/>
        <v>7.0500000000000007</v>
      </c>
      <c r="G27" s="99">
        <f t="shared" si="8"/>
        <v>7.0500000000000007</v>
      </c>
      <c r="H27" s="99">
        <f t="shared" si="8"/>
        <v>7.0500000000000007</v>
      </c>
      <c r="I27" s="99">
        <f t="shared" si="8"/>
        <v>7.0500000000000007</v>
      </c>
      <c r="J27" s="99">
        <f t="shared" si="8"/>
        <v>7.0500000000000007</v>
      </c>
      <c r="K27" s="99">
        <f t="shared" si="8"/>
        <v>7.0500000000000007</v>
      </c>
      <c r="L27" s="99">
        <f t="shared" si="8"/>
        <v>7.0500000000000007</v>
      </c>
      <c r="M27" s="99">
        <f t="shared" si="8"/>
        <v>7.0500000000000007</v>
      </c>
      <c r="N27" s="99">
        <f t="shared" si="8"/>
        <v>7.0500000000000007</v>
      </c>
      <c r="O27" s="99">
        <f t="shared" si="8"/>
        <v>7.0500000000000007</v>
      </c>
      <c r="P27" s="99">
        <f t="shared" si="8"/>
        <v>7.0500000000000007</v>
      </c>
      <c r="Q27" s="99">
        <f t="shared" si="8"/>
        <v>7.0500000000000007</v>
      </c>
      <c r="R27" s="99">
        <f t="shared" si="8"/>
        <v>10.9</v>
      </c>
      <c r="S27" s="99">
        <f t="shared" si="8"/>
        <v>10.9</v>
      </c>
      <c r="T27" s="99">
        <f t="shared" si="8"/>
        <v>10.9</v>
      </c>
      <c r="U27" s="99">
        <f t="shared" si="8"/>
        <v>10.9</v>
      </c>
      <c r="V27" s="99">
        <f t="shared" si="8"/>
        <v>10.9</v>
      </c>
      <c r="W27" s="99">
        <f t="shared" si="8"/>
        <v>30.029999999999998</v>
      </c>
      <c r="X27" s="99">
        <f t="shared" si="8"/>
        <v>30.74</v>
      </c>
      <c r="Y27" s="99">
        <f t="shared" si="8"/>
        <v>31.48</v>
      </c>
      <c r="Z27" s="99">
        <f t="shared" si="8"/>
        <v>32.26</v>
      </c>
      <c r="AA27" s="99">
        <f t="shared" si="8"/>
        <v>33.04</v>
      </c>
      <c r="AB27" s="99">
        <f t="shared" si="8"/>
        <v>33.82</v>
      </c>
      <c r="AC27" s="99">
        <f t="shared" si="8"/>
        <v>34.590000000000003</v>
      </c>
      <c r="AD27" s="99">
        <f t="shared" si="8"/>
        <v>35.35</v>
      </c>
      <c r="AE27" s="99">
        <f t="shared" si="8"/>
        <v>36.120000000000005</v>
      </c>
      <c r="AF27" s="99">
        <f t="shared" si="8"/>
        <v>36.86</v>
      </c>
      <c r="AG27" s="99">
        <f t="shared" si="8"/>
        <v>37.61</v>
      </c>
      <c r="AH27" s="99">
        <f t="shared" si="8"/>
        <v>38.35</v>
      </c>
      <c r="AI27" s="99">
        <f t="shared" si="8"/>
        <v>39.090000000000003</v>
      </c>
      <c r="AJ27" s="99">
        <f t="shared" si="8"/>
        <v>39.830000000000005</v>
      </c>
      <c r="AK27" s="99">
        <f t="shared" si="8"/>
        <v>40.580000000000005</v>
      </c>
      <c r="AL27" s="99">
        <f t="shared" si="8"/>
        <v>41.370000000000005</v>
      </c>
      <c r="AM27" s="99">
        <f t="shared" si="8"/>
        <v>42.160000000000004</v>
      </c>
      <c r="AN27" s="99">
        <f t="shared" si="8"/>
        <v>42.99</v>
      </c>
      <c r="AO27" s="99">
        <f t="shared" si="8"/>
        <v>43.84</v>
      </c>
      <c r="AP27" s="99">
        <f t="shared" si="8"/>
        <v>44.760000000000005</v>
      </c>
      <c r="AQ27" s="99">
        <f t="shared" si="8"/>
        <v>45.74</v>
      </c>
      <c r="AR27" s="99">
        <f t="shared" si="8"/>
        <v>46.78</v>
      </c>
      <c r="AS27" s="99">
        <f t="shared" si="8"/>
        <v>47.900000000000006</v>
      </c>
      <c r="AT27" s="99">
        <f t="shared" si="8"/>
        <v>49.1</v>
      </c>
      <c r="AU27" s="99">
        <f t="shared" si="8"/>
        <v>50.330000000000005</v>
      </c>
      <c r="AV27" s="99">
        <f t="shared" si="8"/>
        <v>51.61</v>
      </c>
      <c r="AW27" s="99">
        <f t="shared" si="8"/>
        <v>52.940000000000005</v>
      </c>
      <c r="AX27" s="99">
        <f t="shared" si="8"/>
        <v>54.31</v>
      </c>
      <c r="AY27" s="99">
        <f t="shared" si="8"/>
        <v>55.74</v>
      </c>
      <c r="AZ27" s="99">
        <f t="shared" si="8"/>
        <v>57.2</v>
      </c>
      <c r="BA27" s="99">
        <f t="shared" si="8"/>
        <v>58.68</v>
      </c>
      <c r="BB27" s="99">
        <f t="shared" si="8"/>
        <v>60.21</v>
      </c>
      <c r="BC27" s="99">
        <f t="shared" si="8"/>
        <v>61.77</v>
      </c>
      <c r="BD27" s="99">
        <f t="shared" si="8"/>
        <v>63.370000000000005</v>
      </c>
      <c r="BE27" s="99">
        <f t="shared" si="8"/>
        <v>65.010000000000005</v>
      </c>
      <c r="BF27" s="99">
        <f t="shared" si="8"/>
        <v>66.69</v>
      </c>
      <c r="BG27" s="99">
        <f t="shared" si="8"/>
        <v>68.400000000000006</v>
      </c>
      <c r="BH27" s="99">
        <f t="shared" si="8"/>
        <v>70.17</v>
      </c>
      <c r="BI27" s="99">
        <f t="shared" si="8"/>
        <v>71.98</v>
      </c>
      <c r="BJ27" s="99">
        <f t="shared" si="8"/>
        <v>73.820000000000007</v>
      </c>
      <c r="BK27" s="99">
        <f t="shared" si="8"/>
        <v>82.68</v>
      </c>
      <c r="BL27" s="99">
        <f t="shared" si="8"/>
        <v>84.59</v>
      </c>
      <c r="BM27" s="99">
        <f t="shared" si="8"/>
        <v>86.54</v>
      </c>
      <c r="BN27" s="99">
        <f t="shared" si="8"/>
        <v>88.53</v>
      </c>
      <c r="BO27" s="99">
        <f t="shared" ref="BO27:CE27" si="9">BO26+BO32</f>
        <v>90.5</v>
      </c>
      <c r="BP27" s="99">
        <f t="shared" si="9"/>
        <v>90.94</v>
      </c>
      <c r="BQ27" s="99">
        <f t="shared" si="9"/>
        <v>92.9</v>
      </c>
      <c r="BR27" s="99">
        <f t="shared" si="9"/>
        <v>94.850000000000009</v>
      </c>
      <c r="BS27" s="99">
        <f t="shared" si="9"/>
        <v>96.78</v>
      </c>
      <c r="BT27" s="99">
        <f t="shared" si="9"/>
        <v>98.72</v>
      </c>
      <c r="BU27" s="99">
        <f t="shared" si="9"/>
        <v>100.67</v>
      </c>
      <c r="BV27" s="99">
        <f t="shared" si="9"/>
        <v>102.75</v>
      </c>
      <c r="BW27" s="99">
        <f t="shared" si="9"/>
        <v>104.88000000000001</v>
      </c>
      <c r="BX27" s="99">
        <f t="shared" si="9"/>
        <v>107.05</v>
      </c>
      <c r="BY27" s="99">
        <f t="shared" si="9"/>
        <v>109.2</v>
      </c>
      <c r="BZ27" s="99">
        <f t="shared" si="9"/>
        <v>111.31</v>
      </c>
      <c r="CA27" s="99">
        <f t="shared" si="9"/>
        <v>113.22</v>
      </c>
      <c r="CB27" s="99">
        <f t="shared" si="9"/>
        <v>115.05</v>
      </c>
      <c r="CC27" s="99">
        <f t="shared" si="9"/>
        <v>116.79</v>
      </c>
      <c r="CD27" s="99">
        <f t="shared" si="9"/>
        <v>118.41</v>
      </c>
      <c r="CE27" s="99">
        <f t="shared" si="9"/>
        <v>119.89</v>
      </c>
      <c r="CF27" s="62" t="s">
        <v>5</v>
      </c>
      <c r="CG27" s="62" t="s">
        <v>5</v>
      </c>
      <c r="CH27" s="62" t="s">
        <v>5</v>
      </c>
      <c r="CI27" s="62" t="s">
        <v>5</v>
      </c>
      <c r="CJ27" s="62" t="s">
        <v>5</v>
      </c>
      <c r="CK27" s="62" t="s">
        <v>5</v>
      </c>
      <c r="CL27" s="62" t="s">
        <v>5</v>
      </c>
      <c r="CM27" s="62" t="s">
        <v>5</v>
      </c>
      <c r="CN27" s="62" t="s">
        <v>5</v>
      </c>
      <c r="CO27" s="62" t="s">
        <v>5</v>
      </c>
      <c r="CP27" s="62" t="s">
        <v>5</v>
      </c>
      <c r="CQ27" s="62" t="s">
        <v>5</v>
      </c>
      <c r="CR27" s="62" t="s">
        <v>5</v>
      </c>
      <c r="CS27" s="62" t="s">
        <v>5</v>
      </c>
      <c r="CT27" s="62" t="s">
        <v>5</v>
      </c>
      <c r="CU27" s="62" t="s">
        <v>5</v>
      </c>
      <c r="CV27" s="62" t="s">
        <v>5</v>
      </c>
      <c r="CW27" s="62" t="s">
        <v>5</v>
      </c>
      <c r="CX27" s="62" t="s">
        <v>5</v>
      </c>
      <c r="CY27" s="62" t="s">
        <v>5</v>
      </c>
      <c r="CZ27" s="62" t="s">
        <v>5</v>
      </c>
      <c r="DA27" s="62" t="s">
        <v>5</v>
      </c>
      <c r="DB27" s="62" t="s">
        <v>5</v>
      </c>
      <c r="DC27" s="62" t="s">
        <v>5</v>
      </c>
      <c r="DD27" s="62" t="s">
        <v>5</v>
      </c>
      <c r="DE27" s="62" t="s">
        <v>5</v>
      </c>
      <c r="DF27" s="62" t="s">
        <v>5</v>
      </c>
      <c r="DG27" s="62" t="s">
        <v>5</v>
      </c>
      <c r="DH27" s="62" t="s">
        <v>5</v>
      </c>
      <c r="DI27" s="62" t="s">
        <v>5</v>
      </c>
      <c r="DJ27" s="62" t="s">
        <v>5</v>
      </c>
    </row>
    <row r="28" spans="1:256" s="97" customFormat="1" x14ac:dyDescent="0.2">
      <c r="A28" s="31" t="s">
        <v>3</v>
      </c>
      <c r="B28" s="95" t="s">
        <v>138</v>
      </c>
      <c r="C28" s="96" t="s">
        <v>67</v>
      </c>
      <c r="D28" s="96" t="s">
        <v>67</v>
      </c>
      <c r="E28" s="96" t="s">
        <v>67</v>
      </c>
      <c r="F28" s="96" t="s">
        <v>67</v>
      </c>
      <c r="G28" s="96" t="s">
        <v>67</v>
      </c>
      <c r="H28" s="96" t="s">
        <v>67</v>
      </c>
      <c r="I28" s="96" t="s">
        <v>67</v>
      </c>
      <c r="J28" s="96" t="s">
        <v>67</v>
      </c>
      <c r="K28" s="96" t="s">
        <v>67</v>
      </c>
      <c r="L28" s="96" t="s">
        <v>67</v>
      </c>
      <c r="M28" s="96" t="s">
        <v>67</v>
      </c>
      <c r="N28" s="96" t="s">
        <v>67</v>
      </c>
      <c r="O28" s="96" t="s">
        <v>67</v>
      </c>
      <c r="P28" s="96" t="s">
        <v>67</v>
      </c>
      <c r="Q28" s="96" t="s">
        <v>67</v>
      </c>
      <c r="R28" s="96" t="s">
        <v>67</v>
      </c>
      <c r="S28" s="96" t="s">
        <v>67</v>
      </c>
      <c r="T28" s="96" t="s">
        <v>67</v>
      </c>
      <c r="U28" s="96" t="s">
        <v>67</v>
      </c>
      <c r="V28" s="96" t="s">
        <v>67</v>
      </c>
      <c r="W28" s="113">
        <v>14.86</v>
      </c>
      <c r="X28" s="113">
        <v>14.86</v>
      </c>
      <c r="Y28" s="113">
        <v>14.86</v>
      </c>
      <c r="Z28" s="113">
        <v>14.86</v>
      </c>
      <c r="AA28" s="113">
        <v>14.86</v>
      </c>
      <c r="AB28" s="113">
        <v>22.37</v>
      </c>
      <c r="AC28" s="113">
        <v>22.37</v>
      </c>
      <c r="AD28" s="113">
        <v>22.37</v>
      </c>
      <c r="AE28" s="113">
        <v>22.37</v>
      </c>
      <c r="AF28" s="113">
        <v>22.37</v>
      </c>
      <c r="AG28" s="113">
        <v>31.01</v>
      </c>
      <c r="AH28" s="113">
        <v>31.01</v>
      </c>
      <c r="AI28" s="113">
        <v>31.01</v>
      </c>
      <c r="AJ28" s="113">
        <v>31.01</v>
      </c>
      <c r="AK28" s="113">
        <v>31.01</v>
      </c>
      <c r="AL28" s="113">
        <v>31.01</v>
      </c>
      <c r="AM28" s="113">
        <v>31.01</v>
      </c>
      <c r="AN28" s="113">
        <v>31.01</v>
      </c>
      <c r="AO28" s="113">
        <v>31.01</v>
      </c>
      <c r="AP28" s="113">
        <v>31.01</v>
      </c>
      <c r="AQ28" s="96" t="s">
        <v>67</v>
      </c>
      <c r="AR28" s="96" t="s">
        <v>67</v>
      </c>
      <c r="AS28" s="96" t="s">
        <v>67</v>
      </c>
      <c r="AT28" s="96" t="s">
        <v>67</v>
      </c>
      <c r="AU28" s="96" t="s">
        <v>67</v>
      </c>
      <c r="AV28" s="96" t="s">
        <v>67</v>
      </c>
      <c r="AW28" s="96" t="s">
        <v>67</v>
      </c>
      <c r="AX28" s="96" t="s">
        <v>67</v>
      </c>
      <c r="AY28" s="96" t="s">
        <v>67</v>
      </c>
      <c r="AZ28" s="96" t="s">
        <v>67</v>
      </c>
      <c r="BA28" s="96" t="s">
        <v>67</v>
      </c>
      <c r="BB28" s="96" t="s">
        <v>67</v>
      </c>
      <c r="BC28" s="96" t="s">
        <v>67</v>
      </c>
      <c r="BD28" s="96" t="s">
        <v>67</v>
      </c>
      <c r="BE28" s="96" t="s">
        <v>67</v>
      </c>
      <c r="BF28" s="96" t="s">
        <v>67</v>
      </c>
      <c r="BG28" s="96" t="s">
        <v>67</v>
      </c>
      <c r="BH28" s="96" t="s">
        <v>67</v>
      </c>
      <c r="BI28" s="96" t="s">
        <v>67</v>
      </c>
      <c r="BJ28" s="96" t="s">
        <v>67</v>
      </c>
      <c r="BK28" s="96" t="s">
        <v>67</v>
      </c>
      <c r="BL28" s="96" t="s">
        <v>67</v>
      </c>
      <c r="BM28" s="96" t="s">
        <v>67</v>
      </c>
      <c r="BN28" s="96" t="s">
        <v>67</v>
      </c>
      <c r="BO28" s="96" t="s">
        <v>67</v>
      </c>
      <c r="BP28" s="96" t="s">
        <v>67</v>
      </c>
      <c r="BQ28" s="96" t="s">
        <v>67</v>
      </c>
      <c r="BR28" s="96" t="s">
        <v>67</v>
      </c>
      <c r="BS28" s="96" t="s">
        <v>67</v>
      </c>
      <c r="BT28" s="96" t="s">
        <v>67</v>
      </c>
      <c r="BU28" s="96" t="s">
        <v>67</v>
      </c>
      <c r="BV28" s="96" t="s">
        <v>67</v>
      </c>
      <c r="BW28" s="96" t="s">
        <v>67</v>
      </c>
      <c r="BX28" s="96" t="s">
        <v>67</v>
      </c>
      <c r="BY28" s="96" t="s">
        <v>67</v>
      </c>
      <c r="BZ28" s="96" t="s">
        <v>67</v>
      </c>
      <c r="CA28" s="96" t="s">
        <v>67</v>
      </c>
      <c r="CB28" s="96" t="s">
        <v>67</v>
      </c>
      <c r="CC28" s="96" t="s">
        <v>67</v>
      </c>
      <c r="CD28" s="96" t="s">
        <v>67</v>
      </c>
      <c r="CE28" s="96" t="s">
        <v>67</v>
      </c>
      <c r="CF28" s="97" t="s">
        <v>5</v>
      </c>
      <c r="CG28" s="97" t="s">
        <v>5</v>
      </c>
      <c r="CH28" s="97" t="s">
        <v>5</v>
      </c>
      <c r="CI28" s="97" t="s">
        <v>5</v>
      </c>
      <c r="CJ28" s="97" t="s">
        <v>5</v>
      </c>
      <c r="CK28" s="97" t="s">
        <v>5</v>
      </c>
      <c r="CL28" s="97" t="s">
        <v>5</v>
      </c>
      <c r="CM28" s="97" t="s">
        <v>5</v>
      </c>
      <c r="CN28" s="97" t="s">
        <v>5</v>
      </c>
      <c r="CO28" s="97" t="s">
        <v>5</v>
      </c>
      <c r="CP28" s="97" t="s">
        <v>5</v>
      </c>
      <c r="CQ28" s="97" t="s">
        <v>5</v>
      </c>
      <c r="CR28" s="97" t="s">
        <v>5</v>
      </c>
      <c r="CS28" s="97" t="s">
        <v>5</v>
      </c>
      <c r="CT28" s="97" t="s">
        <v>5</v>
      </c>
      <c r="CU28" s="97" t="s">
        <v>5</v>
      </c>
      <c r="CV28" s="97" t="s">
        <v>5</v>
      </c>
      <c r="CW28" s="97" t="s">
        <v>5</v>
      </c>
      <c r="CX28" s="97" t="s">
        <v>5</v>
      </c>
      <c r="CY28" s="97" t="s">
        <v>5</v>
      </c>
      <c r="CZ28" s="97" t="s">
        <v>5</v>
      </c>
      <c r="DA28" s="97" t="s">
        <v>5</v>
      </c>
      <c r="DB28" s="97" t="s">
        <v>5</v>
      </c>
      <c r="DC28" s="97" t="s">
        <v>5</v>
      </c>
      <c r="DD28" s="97" t="s">
        <v>5</v>
      </c>
      <c r="DE28" s="97" t="s">
        <v>5</v>
      </c>
      <c r="DF28" s="97" t="s">
        <v>5</v>
      </c>
      <c r="DG28" s="97" t="s">
        <v>5</v>
      </c>
      <c r="DH28" s="97" t="s">
        <v>5</v>
      </c>
      <c r="DI28" s="97" t="s">
        <v>5</v>
      </c>
      <c r="DJ28" s="97" t="s">
        <v>5</v>
      </c>
    </row>
    <row r="29" spans="1:256" s="97" customFormat="1" x14ac:dyDescent="0.2">
      <c r="A29" s="61" t="s">
        <v>3</v>
      </c>
      <c r="B29" s="98" t="s">
        <v>140</v>
      </c>
      <c r="C29" s="96" t="s">
        <v>67</v>
      </c>
      <c r="D29" s="96" t="s">
        <v>67</v>
      </c>
      <c r="E29" s="96" t="s">
        <v>67</v>
      </c>
      <c r="F29" s="96" t="s">
        <v>67</v>
      </c>
      <c r="G29" s="96" t="s">
        <v>67</v>
      </c>
      <c r="H29" s="96" t="s">
        <v>67</v>
      </c>
      <c r="I29" s="96" t="s">
        <v>67</v>
      </c>
      <c r="J29" s="96" t="s">
        <v>67</v>
      </c>
      <c r="K29" s="96" t="s">
        <v>67</v>
      </c>
      <c r="L29" s="96" t="s">
        <v>67</v>
      </c>
      <c r="M29" s="96" t="s">
        <v>67</v>
      </c>
      <c r="N29" s="96" t="s">
        <v>67</v>
      </c>
      <c r="O29" s="96" t="s">
        <v>67</v>
      </c>
      <c r="P29" s="96" t="s">
        <v>67</v>
      </c>
      <c r="Q29" s="96" t="s">
        <v>67</v>
      </c>
      <c r="R29" s="96" t="s">
        <v>67</v>
      </c>
      <c r="S29" s="96" t="s">
        <v>67</v>
      </c>
      <c r="T29" s="96" t="s">
        <v>67</v>
      </c>
      <c r="U29" s="96" t="s">
        <v>67</v>
      </c>
      <c r="V29" s="96" t="s">
        <v>67</v>
      </c>
      <c r="W29" s="99">
        <f>W28+W32</f>
        <v>18.559999999999999</v>
      </c>
      <c r="X29" s="99">
        <f t="shared" ref="X29:AP29" si="10">X28+X32</f>
        <v>18.559999999999999</v>
      </c>
      <c r="Y29" s="99">
        <f t="shared" si="10"/>
        <v>18.559999999999999</v>
      </c>
      <c r="Z29" s="99">
        <f t="shared" si="10"/>
        <v>18.559999999999999</v>
      </c>
      <c r="AA29" s="99">
        <f t="shared" si="10"/>
        <v>18.559999999999999</v>
      </c>
      <c r="AB29" s="99">
        <f t="shared" si="10"/>
        <v>26.07</v>
      </c>
      <c r="AC29" s="99">
        <f t="shared" si="10"/>
        <v>26.07</v>
      </c>
      <c r="AD29" s="99">
        <f t="shared" si="10"/>
        <v>26.07</v>
      </c>
      <c r="AE29" s="99">
        <f t="shared" si="10"/>
        <v>26.07</v>
      </c>
      <c r="AF29" s="99">
        <f t="shared" si="10"/>
        <v>26.07</v>
      </c>
      <c r="AG29" s="99">
        <f t="shared" si="10"/>
        <v>34.71</v>
      </c>
      <c r="AH29" s="99">
        <f t="shared" si="10"/>
        <v>34.71</v>
      </c>
      <c r="AI29" s="99">
        <f t="shared" si="10"/>
        <v>34.71</v>
      </c>
      <c r="AJ29" s="99">
        <f t="shared" si="10"/>
        <v>34.71</v>
      </c>
      <c r="AK29" s="99">
        <f t="shared" si="10"/>
        <v>34.71</v>
      </c>
      <c r="AL29" s="99">
        <f t="shared" si="10"/>
        <v>34.71</v>
      </c>
      <c r="AM29" s="99">
        <f t="shared" si="10"/>
        <v>34.71</v>
      </c>
      <c r="AN29" s="99">
        <f t="shared" si="10"/>
        <v>34.71</v>
      </c>
      <c r="AO29" s="99">
        <f t="shared" si="10"/>
        <v>34.71</v>
      </c>
      <c r="AP29" s="99">
        <f t="shared" si="10"/>
        <v>34.71</v>
      </c>
      <c r="AQ29" s="96" t="s">
        <v>67</v>
      </c>
      <c r="AR29" s="96" t="s">
        <v>67</v>
      </c>
      <c r="AS29" s="96" t="s">
        <v>67</v>
      </c>
      <c r="AT29" s="96" t="s">
        <v>67</v>
      </c>
      <c r="AU29" s="96" t="s">
        <v>67</v>
      </c>
      <c r="AV29" s="96" t="s">
        <v>67</v>
      </c>
      <c r="AW29" s="96" t="s">
        <v>67</v>
      </c>
      <c r="AX29" s="96" t="s">
        <v>67</v>
      </c>
      <c r="AY29" s="96" t="s">
        <v>67</v>
      </c>
      <c r="AZ29" s="96" t="s">
        <v>67</v>
      </c>
      <c r="BA29" s="96" t="s">
        <v>67</v>
      </c>
      <c r="BB29" s="96" t="s">
        <v>67</v>
      </c>
      <c r="BC29" s="96" t="s">
        <v>67</v>
      </c>
      <c r="BD29" s="96" t="s">
        <v>67</v>
      </c>
      <c r="BE29" s="96" t="s">
        <v>67</v>
      </c>
      <c r="BF29" s="96" t="s">
        <v>67</v>
      </c>
      <c r="BG29" s="96" t="s">
        <v>67</v>
      </c>
      <c r="BH29" s="96" t="s">
        <v>67</v>
      </c>
      <c r="BI29" s="96" t="s">
        <v>67</v>
      </c>
      <c r="BJ29" s="96" t="s">
        <v>67</v>
      </c>
      <c r="BK29" s="96" t="s">
        <v>67</v>
      </c>
      <c r="BL29" s="96" t="s">
        <v>67</v>
      </c>
      <c r="BM29" s="96" t="s">
        <v>67</v>
      </c>
      <c r="BN29" s="96" t="s">
        <v>67</v>
      </c>
      <c r="BO29" s="96" t="s">
        <v>67</v>
      </c>
      <c r="BP29" s="96" t="s">
        <v>67</v>
      </c>
      <c r="BQ29" s="96" t="s">
        <v>67</v>
      </c>
      <c r="BR29" s="96" t="s">
        <v>67</v>
      </c>
      <c r="BS29" s="96" t="s">
        <v>67</v>
      </c>
      <c r="BT29" s="96" t="s">
        <v>67</v>
      </c>
      <c r="BU29" s="96" t="s">
        <v>67</v>
      </c>
      <c r="BV29" s="96" t="s">
        <v>67</v>
      </c>
      <c r="BW29" s="96" t="s">
        <v>67</v>
      </c>
      <c r="BX29" s="96" t="s">
        <v>67</v>
      </c>
      <c r="BY29" s="96" t="s">
        <v>67</v>
      </c>
      <c r="BZ29" s="96" t="s">
        <v>67</v>
      </c>
      <c r="CA29" s="96" t="s">
        <v>67</v>
      </c>
      <c r="CB29" s="96" t="s">
        <v>67</v>
      </c>
      <c r="CC29" s="96" t="s">
        <v>67</v>
      </c>
      <c r="CD29" s="96" t="s">
        <v>67</v>
      </c>
      <c r="CE29" s="96" t="s">
        <v>67</v>
      </c>
      <c r="CF29" s="97" t="s">
        <v>5</v>
      </c>
      <c r="CG29" s="97" t="s">
        <v>5</v>
      </c>
      <c r="CH29" s="97" t="s">
        <v>5</v>
      </c>
      <c r="CI29" s="97" t="s">
        <v>5</v>
      </c>
      <c r="CJ29" s="97" t="s">
        <v>5</v>
      </c>
      <c r="CK29" s="97" t="s">
        <v>5</v>
      </c>
      <c r="CL29" s="97" t="s">
        <v>5</v>
      </c>
      <c r="CM29" s="97" t="s">
        <v>5</v>
      </c>
      <c r="CN29" s="97" t="s">
        <v>5</v>
      </c>
      <c r="CO29" s="97" t="s">
        <v>5</v>
      </c>
      <c r="CP29" s="97" t="s">
        <v>5</v>
      </c>
      <c r="CQ29" s="97" t="s">
        <v>5</v>
      </c>
      <c r="CR29" s="97" t="s">
        <v>5</v>
      </c>
      <c r="CS29" s="97" t="s">
        <v>5</v>
      </c>
      <c r="CT29" s="97" t="s">
        <v>5</v>
      </c>
      <c r="CU29" s="97" t="s">
        <v>5</v>
      </c>
      <c r="CV29" s="97" t="s">
        <v>5</v>
      </c>
      <c r="CW29" s="97" t="s">
        <v>5</v>
      </c>
      <c r="CX29" s="97" t="s">
        <v>5</v>
      </c>
      <c r="CY29" s="97" t="s">
        <v>5</v>
      </c>
      <c r="CZ29" s="97" t="s">
        <v>5</v>
      </c>
      <c r="DA29" s="97" t="s">
        <v>5</v>
      </c>
      <c r="DB29" s="97" t="s">
        <v>5</v>
      </c>
      <c r="DC29" s="97" t="s">
        <v>5</v>
      </c>
      <c r="DD29" s="97" t="s">
        <v>5</v>
      </c>
      <c r="DE29" s="97" t="s">
        <v>5</v>
      </c>
      <c r="DF29" s="97" t="s">
        <v>5</v>
      </c>
      <c r="DG29" s="97" t="s">
        <v>5</v>
      </c>
      <c r="DH29" s="97" t="s">
        <v>5</v>
      </c>
      <c r="DI29" s="97" t="s">
        <v>5</v>
      </c>
      <c r="DJ29" s="97" t="s">
        <v>5</v>
      </c>
    </row>
    <row r="30" spans="1:256" s="97" customFormat="1" x14ac:dyDescent="0.2">
      <c r="A30" s="31" t="s">
        <v>3</v>
      </c>
      <c r="B30" s="95" t="s">
        <v>139</v>
      </c>
      <c r="C30" s="96" t="s">
        <v>67</v>
      </c>
      <c r="D30" s="96" t="s">
        <v>67</v>
      </c>
      <c r="E30" s="96" t="s">
        <v>67</v>
      </c>
      <c r="F30" s="96" t="s">
        <v>67</v>
      </c>
      <c r="G30" s="96" t="s">
        <v>67</v>
      </c>
      <c r="H30" s="96" t="s">
        <v>67</v>
      </c>
      <c r="I30" s="96" t="s">
        <v>67</v>
      </c>
      <c r="J30" s="96" t="s">
        <v>67</v>
      </c>
      <c r="K30" s="96" t="s">
        <v>67</v>
      </c>
      <c r="L30" s="96" t="s">
        <v>67</v>
      </c>
      <c r="M30" s="96" t="s">
        <v>67</v>
      </c>
      <c r="N30" s="96" t="s">
        <v>67</v>
      </c>
      <c r="O30" s="96" t="s">
        <v>67</v>
      </c>
      <c r="P30" s="96" t="s">
        <v>67</v>
      </c>
      <c r="Q30" s="96" t="s">
        <v>67</v>
      </c>
      <c r="R30" s="96" t="s">
        <v>67</v>
      </c>
      <c r="S30" s="96" t="s">
        <v>67</v>
      </c>
      <c r="T30" s="96" t="s">
        <v>67</v>
      </c>
      <c r="U30" s="96" t="s">
        <v>67</v>
      </c>
      <c r="V30" s="96" t="s">
        <v>67</v>
      </c>
      <c r="W30" s="113">
        <v>11.24</v>
      </c>
      <c r="X30" s="113">
        <v>11.24</v>
      </c>
      <c r="Y30" s="113">
        <v>11.24</v>
      </c>
      <c r="Z30" s="113">
        <v>11.24</v>
      </c>
      <c r="AA30" s="113">
        <v>11.24</v>
      </c>
      <c r="AB30" s="113">
        <v>15.6</v>
      </c>
      <c r="AC30" s="113">
        <v>15.6</v>
      </c>
      <c r="AD30" s="113">
        <v>15.6</v>
      </c>
      <c r="AE30" s="113">
        <v>15.6</v>
      </c>
      <c r="AF30" s="113">
        <v>15.6</v>
      </c>
      <c r="AG30" s="113">
        <v>20.71</v>
      </c>
      <c r="AH30" s="113">
        <v>20.71</v>
      </c>
      <c r="AI30" s="113">
        <v>20.71</v>
      </c>
      <c r="AJ30" s="113">
        <v>20.71</v>
      </c>
      <c r="AK30" s="113">
        <v>20.71</v>
      </c>
      <c r="AL30" s="113">
        <v>20.71</v>
      </c>
      <c r="AM30" s="113">
        <v>20.71</v>
      </c>
      <c r="AN30" s="113">
        <v>20.71</v>
      </c>
      <c r="AO30" s="113">
        <v>20.71</v>
      </c>
      <c r="AP30" s="113">
        <v>20.71</v>
      </c>
      <c r="AQ30" s="96" t="s">
        <v>67</v>
      </c>
      <c r="AR30" s="96" t="s">
        <v>67</v>
      </c>
      <c r="AS30" s="96" t="s">
        <v>67</v>
      </c>
      <c r="AT30" s="96" t="s">
        <v>67</v>
      </c>
      <c r="AU30" s="96" t="s">
        <v>67</v>
      </c>
      <c r="AV30" s="96" t="s">
        <v>67</v>
      </c>
      <c r="AW30" s="96" t="s">
        <v>67</v>
      </c>
      <c r="AX30" s="96" t="s">
        <v>67</v>
      </c>
      <c r="AY30" s="96" t="s">
        <v>67</v>
      </c>
      <c r="AZ30" s="96" t="s">
        <v>67</v>
      </c>
      <c r="BA30" s="96" t="s">
        <v>67</v>
      </c>
      <c r="BB30" s="96" t="s">
        <v>67</v>
      </c>
      <c r="BC30" s="96" t="s">
        <v>67</v>
      </c>
      <c r="BD30" s="96" t="s">
        <v>67</v>
      </c>
      <c r="BE30" s="96" t="s">
        <v>67</v>
      </c>
      <c r="BF30" s="96" t="s">
        <v>67</v>
      </c>
      <c r="BG30" s="96" t="s">
        <v>67</v>
      </c>
      <c r="BH30" s="96" t="s">
        <v>67</v>
      </c>
      <c r="BI30" s="96" t="s">
        <v>67</v>
      </c>
      <c r="BJ30" s="96" t="s">
        <v>67</v>
      </c>
      <c r="BK30" s="96" t="s">
        <v>67</v>
      </c>
      <c r="BL30" s="96" t="s">
        <v>67</v>
      </c>
      <c r="BM30" s="96" t="s">
        <v>67</v>
      </c>
      <c r="BN30" s="96" t="s">
        <v>67</v>
      </c>
      <c r="BO30" s="96" t="s">
        <v>67</v>
      </c>
      <c r="BP30" s="96" t="s">
        <v>67</v>
      </c>
      <c r="BQ30" s="96" t="s">
        <v>67</v>
      </c>
      <c r="BR30" s="96" t="s">
        <v>67</v>
      </c>
      <c r="BS30" s="96" t="s">
        <v>67</v>
      </c>
      <c r="BT30" s="96" t="s">
        <v>67</v>
      </c>
      <c r="BU30" s="96" t="s">
        <v>67</v>
      </c>
      <c r="BV30" s="96" t="s">
        <v>67</v>
      </c>
      <c r="BW30" s="96" t="s">
        <v>67</v>
      </c>
      <c r="BX30" s="96" t="s">
        <v>67</v>
      </c>
      <c r="BY30" s="96" t="s">
        <v>67</v>
      </c>
      <c r="BZ30" s="96" t="s">
        <v>67</v>
      </c>
      <c r="CA30" s="96" t="s">
        <v>67</v>
      </c>
      <c r="CB30" s="96" t="s">
        <v>67</v>
      </c>
      <c r="CC30" s="96" t="s">
        <v>67</v>
      </c>
      <c r="CD30" s="96" t="s">
        <v>67</v>
      </c>
      <c r="CE30" s="96" t="s">
        <v>67</v>
      </c>
      <c r="CF30" s="97" t="s">
        <v>5</v>
      </c>
      <c r="CG30" s="97" t="s">
        <v>5</v>
      </c>
      <c r="CH30" s="97" t="s">
        <v>5</v>
      </c>
      <c r="CI30" s="97" t="s">
        <v>5</v>
      </c>
      <c r="CJ30" s="97" t="s">
        <v>5</v>
      </c>
      <c r="CK30" s="97" t="s">
        <v>5</v>
      </c>
      <c r="CL30" s="97" t="s">
        <v>5</v>
      </c>
      <c r="CM30" s="97" t="s">
        <v>5</v>
      </c>
      <c r="CN30" s="97" t="s">
        <v>5</v>
      </c>
      <c r="CO30" s="97" t="s">
        <v>5</v>
      </c>
      <c r="CP30" s="97" t="s">
        <v>5</v>
      </c>
      <c r="CQ30" s="97" t="s">
        <v>5</v>
      </c>
      <c r="CR30" s="97" t="s">
        <v>5</v>
      </c>
      <c r="CS30" s="97" t="s">
        <v>5</v>
      </c>
      <c r="CT30" s="97" t="s">
        <v>5</v>
      </c>
      <c r="CU30" s="97" t="s">
        <v>5</v>
      </c>
      <c r="CV30" s="97" t="s">
        <v>5</v>
      </c>
      <c r="CW30" s="97" t="s">
        <v>5</v>
      </c>
      <c r="CX30" s="97" t="s">
        <v>5</v>
      </c>
      <c r="CY30" s="97" t="s">
        <v>5</v>
      </c>
      <c r="CZ30" s="97" t="s">
        <v>5</v>
      </c>
      <c r="DA30" s="97" t="s">
        <v>5</v>
      </c>
      <c r="DB30" s="97" t="s">
        <v>5</v>
      </c>
      <c r="DC30" s="97" t="s">
        <v>5</v>
      </c>
      <c r="DD30" s="97" t="s">
        <v>5</v>
      </c>
      <c r="DE30" s="97" t="s">
        <v>5</v>
      </c>
      <c r="DF30" s="97" t="s">
        <v>5</v>
      </c>
      <c r="DG30" s="97" t="s">
        <v>5</v>
      </c>
      <c r="DH30" s="97" t="s">
        <v>5</v>
      </c>
      <c r="DI30" s="97" t="s">
        <v>5</v>
      </c>
      <c r="DJ30" s="97" t="s">
        <v>5</v>
      </c>
    </row>
    <row r="31" spans="1:256" s="97" customFormat="1" x14ac:dyDescent="0.2">
      <c r="A31" s="61" t="s">
        <v>3</v>
      </c>
      <c r="B31" s="98" t="s">
        <v>141</v>
      </c>
      <c r="C31" s="96" t="s">
        <v>67</v>
      </c>
      <c r="D31" s="96" t="s">
        <v>67</v>
      </c>
      <c r="E31" s="96" t="s">
        <v>67</v>
      </c>
      <c r="F31" s="96" t="s">
        <v>67</v>
      </c>
      <c r="G31" s="96" t="s">
        <v>67</v>
      </c>
      <c r="H31" s="96" t="s">
        <v>67</v>
      </c>
      <c r="I31" s="96" t="s">
        <v>67</v>
      </c>
      <c r="J31" s="96" t="s">
        <v>67</v>
      </c>
      <c r="K31" s="96" t="s">
        <v>67</v>
      </c>
      <c r="L31" s="96" t="s">
        <v>67</v>
      </c>
      <c r="M31" s="96" t="s">
        <v>67</v>
      </c>
      <c r="N31" s="96" t="s">
        <v>67</v>
      </c>
      <c r="O31" s="96" t="s">
        <v>67</v>
      </c>
      <c r="P31" s="96" t="s">
        <v>67</v>
      </c>
      <c r="Q31" s="96" t="s">
        <v>67</v>
      </c>
      <c r="R31" s="96" t="s">
        <v>67</v>
      </c>
      <c r="S31" s="96" t="s">
        <v>67</v>
      </c>
      <c r="T31" s="96" t="s">
        <v>67</v>
      </c>
      <c r="U31" s="96" t="s">
        <v>67</v>
      </c>
      <c r="V31" s="96" t="s">
        <v>67</v>
      </c>
      <c r="W31" s="99">
        <f>W30+W32</f>
        <v>14.940000000000001</v>
      </c>
      <c r="X31" s="99">
        <f t="shared" ref="X31:AP31" si="11">X30+X32</f>
        <v>14.940000000000001</v>
      </c>
      <c r="Y31" s="99">
        <f t="shared" si="11"/>
        <v>14.940000000000001</v>
      </c>
      <c r="Z31" s="99">
        <f t="shared" si="11"/>
        <v>14.940000000000001</v>
      </c>
      <c r="AA31" s="99">
        <f t="shared" si="11"/>
        <v>14.940000000000001</v>
      </c>
      <c r="AB31" s="99">
        <f t="shared" si="11"/>
        <v>19.3</v>
      </c>
      <c r="AC31" s="99">
        <f t="shared" si="11"/>
        <v>19.3</v>
      </c>
      <c r="AD31" s="99">
        <f t="shared" si="11"/>
        <v>19.3</v>
      </c>
      <c r="AE31" s="99">
        <f t="shared" si="11"/>
        <v>19.3</v>
      </c>
      <c r="AF31" s="99">
        <f t="shared" si="11"/>
        <v>19.3</v>
      </c>
      <c r="AG31" s="99">
        <f t="shared" si="11"/>
        <v>24.41</v>
      </c>
      <c r="AH31" s="99">
        <f t="shared" si="11"/>
        <v>24.41</v>
      </c>
      <c r="AI31" s="99">
        <f t="shared" si="11"/>
        <v>24.41</v>
      </c>
      <c r="AJ31" s="99">
        <f t="shared" si="11"/>
        <v>24.41</v>
      </c>
      <c r="AK31" s="99">
        <f t="shared" si="11"/>
        <v>24.41</v>
      </c>
      <c r="AL31" s="99">
        <f t="shared" si="11"/>
        <v>24.41</v>
      </c>
      <c r="AM31" s="99">
        <f t="shared" si="11"/>
        <v>24.41</v>
      </c>
      <c r="AN31" s="99">
        <f t="shared" si="11"/>
        <v>24.41</v>
      </c>
      <c r="AO31" s="99">
        <f t="shared" si="11"/>
        <v>24.41</v>
      </c>
      <c r="AP31" s="99">
        <f t="shared" si="11"/>
        <v>24.41</v>
      </c>
      <c r="AQ31" s="96" t="s">
        <v>67</v>
      </c>
      <c r="AR31" s="96" t="s">
        <v>67</v>
      </c>
      <c r="AS31" s="96" t="s">
        <v>67</v>
      </c>
      <c r="AT31" s="96" t="s">
        <v>67</v>
      </c>
      <c r="AU31" s="96" t="s">
        <v>67</v>
      </c>
      <c r="AV31" s="96" t="s">
        <v>67</v>
      </c>
      <c r="AW31" s="96" t="s">
        <v>67</v>
      </c>
      <c r="AX31" s="96" t="s">
        <v>67</v>
      </c>
      <c r="AY31" s="96" t="s">
        <v>67</v>
      </c>
      <c r="AZ31" s="96" t="s">
        <v>67</v>
      </c>
      <c r="BA31" s="96" t="s">
        <v>67</v>
      </c>
      <c r="BB31" s="96" t="s">
        <v>67</v>
      </c>
      <c r="BC31" s="96" t="s">
        <v>67</v>
      </c>
      <c r="BD31" s="96" t="s">
        <v>67</v>
      </c>
      <c r="BE31" s="96" t="s">
        <v>67</v>
      </c>
      <c r="BF31" s="96" t="s">
        <v>67</v>
      </c>
      <c r="BG31" s="96" t="s">
        <v>67</v>
      </c>
      <c r="BH31" s="96" t="s">
        <v>67</v>
      </c>
      <c r="BI31" s="96" t="s">
        <v>67</v>
      </c>
      <c r="BJ31" s="96" t="s">
        <v>67</v>
      </c>
      <c r="BK31" s="96" t="s">
        <v>67</v>
      </c>
      <c r="BL31" s="96" t="s">
        <v>67</v>
      </c>
      <c r="BM31" s="96" t="s">
        <v>67</v>
      </c>
      <c r="BN31" s="96" t="s">
        <v>67</v>
      </c>
      <c r="BO31" s="96" t="s">
        <v>67</v>
      </c>
      <c r="BP31" s="96" t="s">
        <v>67</v>
      </c>
      <c r="BQ31" s="96" t="s">
        <v>67</v>
      </c>
      <c r="BR31" s="96" t="s">
        <v>67</v>
      </c>
      <c r="BS31" s="96" t="s">
        <v>67</v>
      </c>
      <c r="BT31" s="96" t="s">
        <v>67</v>
      </c>
      <c r="BU31" s="96" t="s">
        <v>67</v>
      </c>
      <c r="BV31" s="96" t="s">
        <v>67</v>
      </c>
      <c r="BW31" s="96" t="s">
        <v>67</v>
      </c>
      <c r="BX31" s="96" t="s">
        <v>67</v>
      </c>
      <c r="BY31" s="96" t="s">
        <v>67</v>
      </c>
      <c r="BZ31" s="96" t="s">
        <v>67</v>
      </c>
      <c r="CA31" s="96" t="s">
        <v>67</v>
      </c>
      <c r="CB31" s="96" t="s">
        <v>67</v>
      </c>
      <c r="CC31" s="96" t="s">
        <v>67</v>
      </c>
      <c r="CD31" s="96" t="s">
        <v>67</v>
      </c>
      <c r="CE31" s="96" t="s">
        <v>67</v>
      </c>
      <c r="CF31" s="97" t="s">
        <v>5</v>
      </c>
      <c r="CG31" s="97" t="s">
        <v>5</v>
      </c>
      <c r="CH31" s="97" t="s">
        <v>5</v>
      </c>
      <c r="CI31" s="97" t="s">
        <v>5</v>
      </c>
      <c r="CJ31" s="97" t="s">
        <v>5</v>
      </c>
      <c r="CK31" s="97" t="s">
        <v>5</v>
      </c>
      <c r="CL31" s="97" t="s">
        <v>5</v>
      </c>
      <c r="CM31" s="97" t="s">
        <v>5</v>
      </c>
      <c r="CN31" s="97" t="s">
        <v>5</v>
      </c>
      <c r="CO31" s="97" t="s">
        <v>5</v>
      </c>
      <c r="CP31" s="97" t="s">
        <v>5</v>
      </c>
      <c r="CQ31" s="97" t="s">
        <v>5</v>
      </c>
      <c r="CR31" s="97" t="s">
        <v>5</v>
      </c>
      <c r="CS31" s="97" t="s">
        <v>5</v>
      </c>
      <c r="CT31" s="97" t="s">
        <v>5</v>
      </c>
      <c r="CU31" s="97" t="s">
        <v>5</v>
      </c>
      <c r="CV31" s="97" t="s">
        <v>5</v>
      </c>
      <c r="CW31" s="97" t="s">
        <v>5</v>
      </c>
      <c r="CX31" s="97" t="s">
        <v>5</v>
      </c>
      <c r="CY31" s="97" t="s">
        <v>5</v>
      </c>
      <c r="CZ31" s="97" t="s">
        <v>5</v>
      </c>
      <c r="DA31" s="97" t="s">
        <v>5</v>
      </c>
      <c r="DB31" s="97" t="s">
        <v>5</v>
      </c>
      <c r="DC31" s="97" t="s">
        <v>5</v>
      </c>
      <c r="DD31" s="97" t="s">
        <v>5</v>
      </c>
      <c r="DE31" s="97" t="s">
        <v>5</v>
      </c>
      <c r="DF31" s="97" t="s">
        <v>5</v>
      </c>
      <c r="DG31" s="97" t="s">
        <v>5</v>
      </c>
      <c r="DH31" s="97" t="s">
        <v>5</v>
      </c>
      <c r="DI31" s="97" t="s">
        <v>5</v>
      </c>
      <c r="DJ31" s="97" t="s">
        <v>5</v>
      </c>
    </row>
    <row r="32" spans="1:256" s="94" customFormat="1" x14ac:dyDescent="0.2">
      <c r="A32" s="31" t="s">
        <v>3</v>
      </c>
      <c r="B32" s="95" t="s">
        <v>137</v>
      </c>
      <c r="C32" s="100">
        <v>3.7</v>
      </c>
      <c r="D32" s="100">
        <v>3.7</v>
      </c>
      <c r="E32" s="100">
        <v>3.7</v>
      </c>
      <c r="F32" s="100">
        <v>3.7</v>
      </c>
      <c r="G32" s="100">
        <v>3.7</v>
      </c>
      <c r="H32" s="100">
        <v>3.7</v>
      </c>
      <c r="I32" s="100">
        <v>3.7</v>
      </c>
      <c r="J32" s="100">
        <v>3.7</v>
      </c>
      <c r="K32" s="100">
        <v>3.7</v>
      </c>
      <c r="L32" s="100">
        <v>3.7</v>
      </c>
      <c r="M32" s="100">
        <v>3.7</v>
      </c>
      <c r="N32" s="100">
        <v>3.7</v>
      </c>
      <c r="O32" s="100">
        <v>3.7</v>
      </c>
      <c r="P32" s="100">
        <v>3.7</v>
      </c>
      <c r="Q32" s="100">
        <v>3.7</v>
      </c>
      <c r="R32" s="100">
        <v>3.7</v>
      </c>
      <c r="S32" s="100">
        <v>3.7</v>
      </c>
      <c r="T32" s="100">
        <v>3.7</v>
      </c>
      <c r="U32" s="100">
        <v>3.7</v>
      </c>
      <c r="V32" s="100">
        <v>3.7</v>
      </c>
      <c r="W32" s="100">
        <v>3.7</v>
      </c>
      <c r="X32" s="100">
        <v>3.7</v>
      </c>
      <c r="Y32" s="100">
        <v>3.7</v>
      </c>
      <c r="Z32" s="100">
        <v>3.7</v>
      </c>
      <c r="AA32" s="100">
        <v>3.7</v>
      </c>
      <c r="AB32" s="100">
        <v>3.7</v>
      </c>
      <c r="AC32" s="100">
        <v>3.7</v>
      </c>
      <c r="AD32" s="100">
        <v>3.7</v>
      </c>
      <c r="AE32" s="100">
        <v>3.7</v>
      </c>
      <c r="AF32" s="100">
        <v>3.7</v>
      </c>
      <c r="AG32" s="100">
        <v>3.7</v>
      </c>
      <c r="AH32" s="100">
        <v>3.7</v>
      </c>
      <c r="AI32" s="100">
        <v>3.7</v>
      </c>
      <c r="AJ32" s="100">
        <v>3.7</v>
      </c>
      <c r="AK32" s="100">
        <v>3.7</v>
      </c>
      <c r="AL32" s="100">
        <v>3.7</v>
      </c>
      <c r="AM32" s="100">
        <v>3.7</v>
      </c>
      <c r="AN32" s="100">
        <v>3.7</v>
      </c>
      <c r="AO32" s="100">
        <v>3.7</v>
      </c>
      <c r="AP32" s="100">
        <v>3.7</v>
      </c>
      <c r="AQ32" s="100">
        <v>3.7</v>
      </c>
      <c r="AR32" s="100">
        <v>3.7</v>
      </c>
      <c r="AS32" s="100">
        <v>3.7</v>
      </c>
      <c r="AT32" s="100">
        <v>3.7</v>
      </c>
      <c r="AU32" s="100">
        <v>3.7</v>
      </c>
      <c r="AV32" s="100">
        <v>3.7</v>
      </c>
      <c r="AW32" s="100">
        <v>3.7</v>
      </c>
      <c r="AX32" s="100">
        <v>3.7</v>
      </c>
      <c r="AY32" s="100">
        <v>3.7</v>
      </c>
      <c r="AZ32" s="100">
        <v>3.7</v>
      </c>
      <c r="BA32" s="100">
        <v>3.7</v>
      </c>
      <c r="BB32" s="100">
        <v>3.7</v>
      </c>
      <c r="BC32" s="100">
        <v>3.7</v>
      </c>
      <c r="BD32" s="100">
        <v>3.7</v>
      </c>
      <c r="BE32" s="100">
        <v>3.7</v>
      </c>
      <c r="BF32" s="100">
        <v>3.7</v>
      </c>
      <c r="BG32" s="100">
        <v>3.7</v>
      </c>
      <c r="BH32" s="100">
        <v>3.7</v>
      </c>
      <c r="BI32" s="100">
        <v>3.7</v>
      </c>
      <c r="BJ32" s="100">
        <v>3.7</v>
      </c>
      <c r="BK32" s="100">
        <v>10.7</v>
      </c>
      <c r="BL32" s="100">
        <v>10.7</v>
      </c>
      <c r="BM32" s="100">
        <v>10.7</v>
      </c>
      <c r="BN32" s="100">
        <v>10.7</v>
      </c>
      <c r="BO32" s="100">
        <v>10.7</v>
      </c>
      <c r="BP32" s="100">
        <v>10.7</v>
      </c>
      <c r="BQ32" s="100">
        <v>10.7</v>
      </c>
      <c r="BR32" s="100">
        <v>10.7</v>
      </c>
      <c r="BS32" s="100">
        <v>10.7</v>
      </c>
      <c r="BT32" s="100">
        <v>10.7</v>
      </c>
      <c r="BU32" s="100">
        <v>10.7</v>
      </c>
      <c r="BV32" s="100">
        <v>10.7</v>
      </c>
      <c r="BW32" s="100">
        <v>10.7</v>
      </c>
      <c r="BX32" s="100">
        <v>10.7</v>
      </c>
      <c r="BY32" s="100">
        <v>10.7</v>
      </c>
      <c r="BZ32" s="100">
        <v>10.7</v>
      </c>
      <c r="CA32" s="100">
        <v>10.7</v>
      </c>
      <c r="CB32" s="100">
        <v>10.7</v>
      </c>
      <c r="CC32" s="100">
        <v>10.7</v>
      </c>
      <c r="CD32" s="100">
        <v>10.7</v>
      </c>
      <c r="CE32" s="100">
        <v>10.7</v>
      </c>
      <c r="CF32" s="94" t="s">
        <v>5</v>
      </c>
      <c r="CG32" s="94" t="s">
        <v>5</v>
      </c>
      <c r="CH32" s="94" t="s">
        <v>5</v>
      </c>
      <c r="CI32" s="94" t="s">
        <v>5</v>
      </c>
      <c r="CJ32" s="94" t="s">
        <v>5</v>
      </c>
      <c r="CK32" s="94" t="s">
        <v>5</v>
      </c>
      <c r="CL32" s="94" t="s">
        <v>5</v>
      </c>
      <c r="CM32" s="94" t="s">
        <v>5</v>
      </c>
      <c r="CN32" s="94" t="s">
        <v>5</v>
      </c>
      <c r="CO32" s="94" t="s">
        <v>5</v>
      </c>
      <c r="CP32" s="94" t="s">
        <v>5</v>
      </c>
      <c r="CQ32" s="94" t="s">
        <v>5</v>
      </c>
      <c r="CR32" s="94" t="s">
        <v>5</v>
      </c>
      <c r="CS32" s="94" t="s">
        <v>5</v>
      </c>
      <c r="CT32" s="94" t="s">
        <v>5</v>
      </c>
      <c r="CU32" s="94" t="s">
        <v>5</v>
      </c>
      <c r="CV32" s="94" t="s">
        <v>5</v>
      </c>
      <c r="CW32" s="94" t="s">
        <v>5</v>
      </c>
      <c r="CX32" s="94" t="s">
        <v>5</v>
      </c>
      <c r="CY32" s="94" t="s">
        <v>5</v>
      </c>
      <c r="CZ32" s="94" t="s">
        <v>5</v>
      </c>
      <c r="DA32" s="94" t="s">
        <v>5</v>
      </c>
      <c r="DB32" s="94" t="s">
        <v>5</v>
      </c>
      <c r="DC32" s="94" t="s">
        <v>5</v>
      </c>
      <c r="DD32" s="94" t="s">
        <v>5</v>
      </c>
      <c r="DE32" s="94" t="s">
        <v>5</v>
      </c>
      <c r="DF32" s="94" t="s">
        <v>5</v>
      </c>
      <c r="DG32" s="94" t="s">
        <v>5</v>
      </c>
      <c r="DH32" s="94" t="s">
        <v>5</v>
      </c>
      <c r="DI32" s="94" t="s">
        <v>5</v>
      </c>
      <c r="DJ32" s="94" t="s">
        <v>5</v>
      </c>
    </row>
    <row r="33" spans="1:114" x14ac:dyDescent="0.2">
      <c r="A33" s="31" t="s">
        <v>3</v>
      </c>
      <c r="B33" s="30" t="s">
        <v>148</v>
      </c>
      <c r="C33" s="106">
        <v>2.2200000000000002</v>
      </c>
      <c r="D33" s="106">
        <v>2.2200000000000002</v>
      </c>
      <c r="E33" s="106">
        <v>2.2200000000000002</v>
      </c>
      <c r="F33" s="106">
        <v>2.2200000000000002</v>
      </c>
      <c r="G33" s="106">
        <v>2.2200000000000002</v>
      </c>
      <c r="H33" s="106">
        <v>2.2200000000000002</v>
      </c>
      <c r="I33" s="106">
        <v>2.2200000000000002</v>
      </c>
      <c r="J33" s="106">
        <v>2.2200000000000002</v>
      </c>
      <c r="K33" s="106">
        <v>2.2200000000000002</v>
      </c>
      <c r="L33" s="106">
        <v>2.2200000000000002</v>
      </c>
      <c r="M33" s="106">
        <v>2.2200000000000002</v>
      </c>
      <c r="N33" s="106">
        <v>2.2200000000000002</v>
      </c>
      <c r="O33" s="106">
        <v>2.2200000000000002</v>
      </c>
      <c r="P33" s="106">
        <v>2.2200000000000002</v>
      </c>
      <c r="Q33" s="106">
        <v>2.2200000000000002</v>
      </c>
      <c r="R33" s="106">
        <v>2.2200000000000002</v>
      </c>
      <c r="S33" s="106">
        <v>2.2200000000000002</v>
      </c>
      <c r="T33" s="106">
        <v>2.2200000000000002</v>
      </c>
      <c r="U33" s="106">
        <v>2.2200000000000002</v>
      </c>
      <c r="V33" s="106">
        <v>2.2200000000000002</v>
      </c>
      <c r="W33" s="107">
        <v>15.45</v>
      </c>
      <c r="X33" s="107">
        <v>15.45</v>
      </c>
      <c r="Y33" s="107">
        <v>15.45</v>
      </c>
      <c r="Z33" s="107">
        <v>15.45</v>
      </c>
      <c r="AA33" s="107">
        <v>15.45</v>
      </c>
      <c r="AB33" s="107">
        <v>15.45</v>
      </c>
      <c r="AC33" s="107">
        <v>15.45</v>
      </c>
      <c r="AD33" s="107">
        <v>15.45</v>
      </c>
      <c r="AE33" s="107">
        <v>15.45</v>
      </c>
      <c r="AF33" s="107">
        <v>15.45</v>
      </c>
      <c r="AG33" s="107">
        <v>23.78</v>
      </c>
      <c r="AH33" s="107">
        <v>23.78</v>
      </c>
      <c r="AI33" s="107">
        <v>23.78</v>
      </c>
      <c r="AJ33" s="107">
        <v>23.78</v>
      </c>
      <c r="AK33" s="107">
        <v>23.78</v>
      </c>
      <c r="AL33" s="107">
        <v>23.78</v>
      </c>
      <c r="AM33" s="107">
        <v>23.78</v>
      </c>
      <c r="AN33" s="107">
        <v>23.78</v>
      </c>
      <c r="AO33" s="107">
        <v>23.78</v>
      </c>
      <c r="AP33" s="107">
        <v>23.78</v>
      </c>
      <c r="AQ33" s="106">
        <v>34.71</v>
      </c>
      <c r="AR33" s="106">
        <v>34.71</v>
      </c>
      <c r="AS33" s="106">
        <v>34.71</v>
      </c>
      <c r="AT33" s="106">
        <v>34.71</v>
      </c>
      <c r="AU33" s="106">
        <v>34.71</v>
      </c>
      <c r="AV33" s="106">
        <v>34.71</v>
      </c>
      <c r="AW33" s="106">
        <v>34.71</v>
      </c>
      <c r="AX33" s="106">
        <v>34.71</v>
      </c>
      <c r="AY33" s="106">
        <v>34.71</v>
      </c>
      <c r="AZ33" s="106">
        <v>34.71</v>
      </c>
      <c r="BA33" s="106">
        <v>51.49</v>
      </c>
      <c r="BB33" s="106">
        <v>51.49</v>
      </c>
      <c r="BC33" s="106">
        <v>51.49</v>
      </c>
      <c r="BD33" s="106">
        <v>51.49</v>
      </c>
      <c r="BE33" s="106">
        <v>51.49</v>
      </c>
      <c r="BF33" s="106">
        <v>51.49</v>
      </c>
      <c r="BG33" s="106">
        <v>51.49</v>
      </c>
      <c r="BH33" s="106">
        <v>51.49</v>
      </c>
      <c r="BI33" s="106">
        <v>51.49</v>
      </c>
      <c r="BJ33" s="106">
        <v>51.49</v>
      </c>
      <c r="BK33" s="106">
        <v>61.27</v>
      </c>
      <c r="BL33" s="106">
        <v>61.27</v>
      </c>
      <c r="BM33" s="106">
        <v>61.27</v>
      </c>
      <c r="BN33" s="106">
        <v>61.27</v>
      </c>
      <c r="BO33" s="106">
        <v>61.27</v>
      </c>
      <c r="BP33" s="106">
        <v>61.27</v>
      </c>
      <c r="BQ33" s="106">
        <v>61.27</v>
      </c>
      <c r="BR33" s="106">
        <v>61.27</v>
      </c>
      <c r="BS33" s="106">
        <v>61.27</v>
      </c>
      <c r="BT33" s="106">
        <v>61.27</v>
      </c>
      <c r="BU33" s="106">
        <v>61.27</v>
      </c>
      <c r="BV33" s="106">
        <v>61.27</v>
      </c>
      <c r="BW33" s="106">
        <v>61.27</v>
      </c>
      <c r="BX33" s="106">
        <v>61.27</v>
      </c>
      <c r="BY33" s="106">
        <v>61.27</v>
      </c>
      <c r="BZ33" s="106">
        <v>61.27</v>
      </c>
      <c r="CA33" s="106">
        <v>61.27</v>
      </c>
      <c r="CB33" s="106">
        <v>61.27</v>
      </c>
      <c r="CC33" s="106">
        <v>61.27</v>
      </c>
      <c r="CD33" s="106">
        <v>61.27</v>
      </c>
      <c r="CE33" s="106">
        <v>61.27</v>
      </c>
      <c r="CF33" s="30" t="s">
        <v>5</v>
      </c>
      <c r="CG33" s="30" t="s">
        <v>5</v>
      </c>
      <c r="CH33" s="30" t="s">
        <v>5</v>
      </c>
      <c r="CI33" s="30" t="s">
        <v>5</v>
      </c>
      <c r="CJ33" s="30" t="s">
        <v>5</v>
      </c>
      <c r="CK33" s="30" t="s">
        <v>5</v>
      </c>
      <c r="CL33" s="30" t="s">
        <v>5</v>
      </c>
      <c r="CM33" s="30" t="s">
        <v>5</v>
      </c>
      <c r="CN33" s="30" t="s">
        <v>5</v>
      </c>
      <c r="CO33" s="30" t="s">
        <v>5</v>
      </c>
      <c r="CP33" s="30" t="s">
        <v>5</v>
      </c>
      <c r="CQ33" s="30" t="s">
        <v>5</v>
      </c>
      <c r="CR33" s="30" t="s">
        <v>5</v>
      </c>
      <c r="CS33" s="30" t="s">
        <v>5</v>
      </c>
      <c r="CT33" s="30" t="s">
        <v>5</v>
      </c>
      <c r="CU33" s="30" t="s">
        <v>5</v>
      </c>
      <c r="CV33" s="30" t="s">
        <v>5</v>
      </c>
      <c r="CW33" s="30" t="s">
        <v>5</v>
      </c>
      <c r="CX33" s="30" t="s">
        <v>5</v>
      </c>
      <c r="CY33" s="30" t="s">
        <v>5</v>
      </c>
      <c r="CZ33" s="30" t="s">
        <v>5</v>
      </c>
      <c r="DA33" s="30" t="s">
        <v>5</v>
      </c>
      <c r="DB33" s="30" t="s">
        <v>5</v>
      </c>
      <c r="DC33" s="30" t="s">
        <v>5</v>
      </c>
      <c r="DD33" s="30" t="s">
        <v>5</v>
      </c>
      <c r="DE33" s="30" t="s">
        <v>5</v>
      </c>
      <c r="DF33" s="30" t="s">
        <v>5</v>
      </c>
      <c r="DG33" s="30" t="s">
        <v>5</v>
      </c>
      <c r="DH33" s="30" t="s">
        <v>5</v>
      </c>
      <c r="DI33" s="30" t="s">
        <v>5</v>
      </c>
      <c r="DJ33" s="30" t="s">
        <v>5</v>
      </c>
    </row>
  </sheetData>
  <phoneticPr fontId="18" type="noConversion"/>
  <conditionalFormatting sqref="E3:V3">
    <cfRule type="cellIs" dxfId="7" priority="8" stopIfTrue="1" operator="equal">
      <formula>0</formula>
    </cfRule>
  </conditionalFormatting>
  <conditionalFormatting sqref="C3:D3">
    <cfRule type="cellIs" dxfId="6" priority="7" stopIfTrue="1" operator="equal">
      <formula>0</formula>
    </cfRule>
  </conditionalFormatting>
  <conditionalFormatting sqref="E19:V19">
    <cfRule type="cellIs" dxfId="5" priority="6" stopIfTrue="1" operator="equal">
      <formula>0</formula>
    </cfRule>
  </conditionalFormatting>
  <conditionalFormatting sqref="C19:D19">
    <cfRule type="cellIs" dxfId="4" priority="5" stopIfTrue="1" operator="equal">
      <formula>0</formula>
    </cfRule>
  </conditionalFormatting>
  <conditionalFormatting sqref="E24:V24">
    <cfRule type="cellIs" dxfId="3" priority="4" stopIfTrue="1" operator="equal">
      <formula>0</formula>
    </cfRule>
  </conditionalFormatting>
  <conditionalFormatting sqref="C24:D24">
    <cfRule type="cellIs" dxfId="2" priority="3" stopIfTrue="1" operator="equal">
      <formula>0</formula>
    </cfRule>
  </conditionalFormatting>
  <conditionalFormatting sqref="E8:V8">
    <cfRule type="cellIs" dxfId="1" priority="2" stopIfTrue="1" operator="equal">
      <formula>0</formula>
    </cfRule>
  </conditionalFormatting>
  <conditionalFormatting sqref="C8:D8">
    <cfRule type="cellIs" dxfId="0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Beratung</vt:lpstr>
      <vt:lpstr>Beitraege</vt:lpstr>
      <vt:lpstr>Beratung!Druckbereich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Meister, Thomas (GPVDD)</dc:creator>
  <cp:lastModifiedBy>Meister, Thomas (VUGMD)</cp:lastModifiedBy>
  <cp:lastPrinted>2019-07-24T07:31:52Z</cp:lastPrinted>
  <dcterms:created xsi:type="dcterms:W3CDTF">2003-01-24T21:07:44Z</dcterms:created>
  <dcterms:modified xsi:type="dcterms:W3CDTF">2020-12-04T12:21:12Z</dcterms:modified>
</cp:coreProperties>
</file>